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7"/>
  </bookViews>
  <sheets>
    <sheet name="500_01" sheetId="1" r:id="rId1"/>
    <sheet name="500_02" sheetId="2" r:id="rId2"/>
    <sheet name="1000_01" sheetId="3" r:id="rId3"/>
    <sheet name="1000_02" sheetId="4" r:id="rId4"/>
    <sheet name="500_21" sheetId="5" r:id="rId5"/>
    <sheet name="500_22" sheetId="6" r:id="rId6"/>
    <sheet name="1000_21" sheetId="7" r:id="rId7"/>
    <sheet name="1000_22" sheetId="8" r:id="rId8"/>
    <sheet name="const" sheetId="9" state="hidden" r:id="rId9"/>
  </sheets>
  <definedNames>
    <definedName name="D_all">'const'!$C$3</definedName>
    <definedName name="D_d1">'const'!$C$4</definedName>
    <definedName name="D_d2">'const'!$C$5</definedName>
    <definedName name="D_d3">'const'!$C$6</definedName>
    <definedName name="E" localSheetId="3">'1000_02'!#REF!</definedName>
    <definedName name="E" localSheetId="7">'1000_22'!#REF!</definedName>
    <definedName name="Men1000_1" localSheetId="6">'1000_21'!#REF!</definedName>
    <definedName name="Men1000_1">'1000_01'!$B$7:$B$36</definedName>
    <definedName name="Men1000_2">'1000_21'!$B$8:$B$29</definedName>
    <definedName name="Men500_1" localSheetId="4">'500_21'!#REF!</definedName>
    <definedName name="Men500_1">'500_01'!$B$7:$B$32</definedName>
    <definedName name="Men500_2">'500_21'!$B$7:$B$43</definedName>
    <definedName name="N_dev">'const'!$C$8</definedName>
    <definedName name="N_sor1">'const'!$C$1</definedName>
    <definedName name="N_sor2">'const'!$C$2</definedName>
    <definedName name="N_un">'const'!$C$7</definedName>
    <definedName name="Women1000_1" localSheetId="7">'1000_22'!#REF!</definedName>
    <definedName name="Women1000_1">'1000_02'!$B$7:$B$24</definedName>
    <definedName name="Women1000_2">'1000_22'!$B$7:$B$19</definedName>
    <definedName name="Women500" localSheetId="1">'500_02'!#REF!</definedName>
    <definedName name="Women500" localSheetId="5">'500_22'!#REF!</definedName>
    <definedName name="Women500_1" localSheetId="5">'500_22'!#REF!</definedName>
    <definedName name="Women500_1">'500_02'!$B$8:$B$32</definedName>
    <definedName name="Women500_2">'500_22'!$B$7:$B$28</definedName>
    <definedName name="_xlnm.Print_Titles" localSheetId="2">'1000_01'!$2:$4</definedName>
    <definedName name="_xlnm.Print_Titles" localSheetId="3">'1000_02'!$2:$4</definedName>
    <definedName name="_xlnm.Print_Titles" localSheetId="6">'1000_21'!$2:$4</definedName>
    <definedName name="_xlnm.Print_Titles" localSheetId="7">'1000_22'!$2:$4</definedName>
    <definedName name="_xlnm.Print_Titles" localSheetId="0">'500_01'!$2:$4</definedName>
    <definedName name="_xlnm.Print_Titles" localSheetId="1">'500_02'!$2:$4</definedName>
    <definedName name="_xlnm.Print_Titles" localSheetId="4">'500_21'!$2:$4</definedName>
    <definedName name="_xlnm.Print_Titles" localSheetId="5">'500_22'!$2:$4</definedName>
    <definedName name="_xlnm.Print_Area" localSheetId="2">'1000_01'!$A$1:$H$44</definedName>
    <definedName name="_xlnm.Print_Area" localSheetId="3">'1000_02'!$A$1:$H$38</definedName>
    <definedName name="_xlnm.Print_Area" localSheetId="6">'1000_21'!$A$1:$H$35</definedName>
    <definedName name="_xlnm.Print_Area" localSheetId="7">'1000_22'!$A$1:$H$35</definedName>
    <definedName name="_xlnm.Print_Area" localSheetId="0">'500_01'!$A$1:$H$58</definedName>
    <definedName name="_xlnm.Print_Area" localSheetId="1">'500_02'!$A$1:$H$45</definedName>
    <definedName name="_xlnm.Print_Area" localSheetId="4">'500_21'!$A$1:$H$52</definedName>
    <definedName name="_xlnm.Print_Area" localSheetId="5">'500_22'!$A$1:$H$37</definedName>
  </definedNames>
  <calcPr fullCalcOnLoad="1"/>
</workbook>
</file>

<file path=xl/sharedStrings.xml><?xml version="1.0" encoding="utf-8"?>
<sst xmlns="http://schemas.openxmlformats.org/spreadsheetml/2006/main" count="775" uniqueCount="150">
  <si>
    <t>№</t>
  </si>
  <si>
    <t>Фамилия, Имя</t>
  </si>
  <si>
    <t>Время</t>
  </si>
  <si>
    <t>Место</t>
  </si>
  <si>
    <t>Вып.разр</t>
  </si>
  <si>
    <t>Дорожка</t>
  </si>
  <si>
    <t>500м</t>
  </si>
  <si>
    <t>500 метров</t>
  </si>
  <si>
    <t>Отст.</t>
  </si>
  <si>
    <t>Название соревнований</t>
  </si>
  <si>
    <t>строка1</t>
  </si>
  <si>
    <t>строка2</t>
  </si>
  <si>
    <t>Дата соревнований</t>
  </si>
  <si>
    <t>общая</t>
  </si>
  <si>
    <t>день1</t>
  </si>
  <si>
    <t>день2</t>
  </si>
  <si>
    <t>день3</t>
  </si>
  <si>
    <t>г.Коломна КЦ "Коломна"</t>
  </si>
  <si>
    <t>Возраст</t>
  </si>
  <si>
    <t>муж</t>
  </si>
  <si>
    <t>жен</t>
  </si>
  <si>
    <t>Дистанции</t>
  </si>
  <si>
    <t>№ 1</t>
  </si>
  <si>
    <t>№ 2</t>
  </si>
  <si>
    <t>№ 3</t>
  </si>
  <si>
    <t>№ 4</t>
  </si>
  <si>
    <t>1.23,00</t>
  </si>
  <si>
    <t>1.17,50</t>
  </si>
  <si>
    <t>1.17,00</t>
  </si>
  <si>
    <t>1.10,50</t>
  </si>
  <si>
    <t>КМС</t>
  </si>
  <si>
    <t>1500 метров</t>
  </si>
  <si>
    <t>1500м</t>
  </si>
  <si>
    <t>Юноши старшего возраста</t>
  </si>
  <si>
    <t>Девушки старшего возраста</t>
  </si>
  <si>
    <t>3000м</t>
  </si>
  <si>
    <t>3000 метров</t>
  </si>
  <si>
    <t>Главный судья соревнований</t>
  </si>
  <si>
    <t>5000 м</t>
  </si>
  <si>
    <t>МС</t>
  </si>
  <si>
    <t>Регион</t>
  </si>
  <si>
    <t>1000 метров</t>
  </si>
  <si>
    <t>I разр.</t>
  </si>
  <si>
    <t>i</t>
  </si>
  <si>
    <t>Тамбовская область</t>
  </si>
  <si>
    <t>o</t>
  </si>
  <si>
    <t>Костромская область</t>
  </si>
  <si>
    <t>Московская область</t>
  </si>
  <si>
    <t>Евграфова Ксения</t>
  </si>
  <si>
    <t>Ярославская область</t>
  </si>
  <si>
    <t>Яковлева Мария</t>
  </si>
  <si>
    <t>Горбатенко Дарья</t>
  </si>
  <si>
    <t>Тверская область</t>
  </si>
  <si>
    <t>Фасахутдинова Екатерина</t>
  </si>
  <si>
    <t>Баканов В.В.</t>
  </si>
  <si>
    <t>Кондриков Никита</t>
  </si>
  <si>
    <t>Демиденко Илья</t>
  </si>
  <si>
    <t>Окончание: 12:20</t>
  </si>
  <si>
    <t>Начало: 12:10</t>
  </si>
  <si>
    <t>"Открытое Первенство Московской области",</t>
  </si>
  <si>
    <t>посвященное "Дню народного Единства"</t>
  </si>
  <si>
    <t>08 - 09 ноября 2014 г.</t>
  </si>
  <si>
    <t>08 ноября 2014 г.</t>
  </si>
  <si>
    <t>09 ноября 2014 г.</t>
  </si>
  <si>
    <t>Шведов Александр</t>
  </si>
  <si>
    <t>Простев Егор</t>
  </si>
  <si>
    <t>Таболов Вячеслав</t>
  </si>
  <si>
    <t>Замашкин Ярослав</t>
  </si>
  <si>
    <t>Саратовская область</t>
  </si>
  <si>
    <t>Мелузов Владислав</t>
  </si>
  <si>
    <t>Р.Коми</t>
  </si>
  <si>
    <t>Есенин Даниил</t>
  </si>
  <si>
    <t>Гордеев Владимир</t>
  </si>
  <si>
    <t>Кочетков Владислав</t>
  </si>
  <si>
    <t>Борисенко Антон</t>
  </si>
  <si>
    <t>Киселев Илья</t>
  </si>
  <si>
    <t>Р.Чувашия</t>
  </si>
  <si>
    <t>Чащин Владислав</t>
  </si>
  <si>
    <t>Вологодская область</t>
  </si>
  <si>
    <t>Марихин Илья</t>
  </si>
  <si>
    <t>Комягин Сергей</t>
  </si>
  <si>
    <t>Дюжок Артем</t>
  </si>
  <si>
    <t>Гусев Дмитрий</t>
  </si>
  <si>
    <t>Андреев Кирилл</t>
  </si>
  <si>
    <t>Капустин Даниил</t>
  </si>
  <si>
    <t>Грибов Александр</t>
  </si>
  <si>
    <t>Подольский Александр</t>
  </si>
  <si>
    <t>Яблонский Егор</t>
  </si>
  <si>
    <t>Бодров Сергей</t>
  </si>
  <si>
    <t>Пучков Леонид</t>
  </si>
  <si>
    <t>Рябинин Дмитрий</t>
  </si>
  <si>
    <t>Нижегородская область</t>
  </si>
  <si>
    <t>Персиянов Андрей</t>
  </si>
  <si>
    <t>Горшков Денис</t>
  </si>
  <si>
    <t>Ляшецкий Дмитрий</t>
  </si>
  <si>
    <t>Нутрихин Никита</t>
  </si>
  <si>
    <t>Самученко Денис</t>
  </si>
  <si>
    <t>Шершаков Дмитрий</t>
  </si>
  <si>
    <t>Лопатин Ярослав</t>
  </si>
  <si>
    <t>Садовый Артем</t>
  </si>
  <si>
    <t>Иванов Илья</t>
  </si>
  <si>
    <t>Хохлов Виталий</t>
  </si>
  <si>
    <t>Дробин Станислав</t>
  </si>
  <si>
    <t>Чобан Денис</t>
  </si>
  <si>
    <t>Филимонов Дмитрий</t>
  </si>
  <si>
    <t>Голубев Виктор</t>
  </si>
  <si>
    <t>Егоров Егор</t>
  </si>
  <si>
    <t>Пушкин Александр</t>
  </si>
  <si>
    <t>Бекжонова Милена</t>
  </si>
  <si>
    <t>Ляпина Александра</t>
  </si>
  <si>
    <t>Демидова Анастасия</t>
  </si>
  <si>
    <t>Семерикова Елена</t>
  </si>
  <si>
    <t>Мирошкина Надежда</t>
  </si>
  <si>
    <t>Оренбургская область</t>
  </si>
  <si>
    <t>Сутемьева Диана</t>
  </si>
  <si>
    <t>Замковая Варвара</t>
  </si>
  <si>
    <t>Лежнева Мария</t>
  </si>
  <si>
    <t>Волохова Ксения</t>
  </si>
  <si>
    <t>Красильникова Светлана</t>
  </si>
  <si>
    <t>Букина Полина</t>
  </si>
  <si>
    <t>Фалькова Валерия</t>
  </si>
  <si>
    <t>Кузнецова Кристина</t>
  </si>
  <si>
    <t>Никишова Елизавета</t>
  </si>
  <si>
    <t>Юсупова Евгения</t>
  </si>
  <si>
    <t>Козлова Мария</t>
  </si>
  <si>
    <t>Антропова Любовь</t>
  </si>
  <si>
    <t>Щербакова Елизавета</t>
  </si>
  <si>
    <t>Сухих Татьяна</t>
  </si>
  <si>
    <t>Томская область</t>
  </si>
  <si>
    <t>Соревнования по конькобежному спорту</t>
  </si>
  <si>
    <t>Окончание: 12:30</t>
  </si>
  <si>
    <t>Кузнецова Ирина</t>
  </si>
  <si>
    <t>Губанов Иван</t>
  </si>
  <si>
    <t>Начало: 14:00</t>
  </si>
  <si>
    <t>Надежин Максим</t>
  </si>
  <si>
    <t>DNF</t>
  </si>
  <si>
    <t>Окончание: 14:30</t>
  </si>
  <si>
    <t>Начало: 15:15</t>
  </si>
  <si>
    <t>Начало: 16:50</t>
  </si>
  <si>
    <t>Окончание: 17:10</t>
  </si>
  <si>
    <t>Садовой Артем</t>
  </si>
  <si>
    <t>Начало: 11:35</t>
  </si>
  <si>
    <t>DNS</t>
  </si>
  <si>
    <t>Окончание: 11:50</t>
  </si>
  <si>
    <t>Начало: 11:50</t>
  </si>
  <si>
    <t>Окончание: 12:15</t>
  </si>
  <si>
    <t>Начало: 13:10</t>
  </si>
  <si>
    <t>Окончание: 13:25</t>
  </si>
  <si>
    <t>Начало: 14:20</t>
  </si>
  <si>
    <t>Окончание: 14:50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</si>
</sst>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ss.00"/>
    <numFmt numFmtId="181" formatCode="ss.00"/>
    <numFmt numFmtId="182" formatCode="m/ss.00"/>
    <numFmt numFmtId="183" formatCode="0.000"/>
    <numFmt numFmtId="184" formatCode="mm/ss.00\ \c/\п"/>
    <numFmt numFmtId="185" formatCode="mm/ss.00\ \+\c/\п"/>
    <numFmt numFmtId="186" formatCode="ss.00\ \+\c/\п"/>
    <numFmt numFmtId="187" formatCode="ss.00\ \c/\п"/>
    <numFmt numFmtId="188" formatCode="m/ss.00\ \c/\п"/>
    <numFmt numFmtId="189" formatCode="[$-FC19]d\ mmmm\ yyyy\ &quot;г.&quot;"/>
    <numFmt numFmtId="190" formatCode="dd/mm/yy;@"/>
    <numFmt numFmtId="191" formatCode="mm:ss.0;@"/>
    <numFmt numFmtId="192" formatCode="00.000"/>
    <numFmt numFmtId="193" formatCode="mm/ss.000"/>
    <numFmt numFmtId="194" formatCode="#&quot; место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\№\ #"/>
    <numFmt numFmtId="200" formatCode="0.0%"/>
    <numFmt numFmtId="201" formatCode="m:ss.0;@"/>
    <numFmt numFmtId="202" formatCode="00.00"/>
    <numFmt numFmtId="203" formatCode="0.0000"/>
    <numFmt numFmtId="204" formatCode="mmm/yyyy"/>
    <numFmt numFmtId="205" formatCode="\(0\)"/>
    <numFmt numFmtId="206" formatCode="0.0"/>
    <numFmt numFmtId="207" formatCode="[$-F400]h:mm:ss\ AM/PM"/>
    <numFmt numFmtId="208" formatCode="m:ss.0"/>
  </numFmts>
  <fonts count="5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b/>
      <i/>
      <sz val="17"/>
      <name val="Monotype Corsiva"/>
      <family val="4"/>
    </font>
    <font>
      <b/>
      <i/>
      <sz val="14"/>
      <name val="Monotype Corsiva"/>
      <family val="4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Fill="1" applyBorder="1" applyAlignment="1">
      <alignment vertical="justify"/>
    </xf>
    <xf numFmtId="0" fontId="1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horizontal="left" vertical="justify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vertical="center"/>
    </xf>
    <xf numFmtId="0" fontId="0" fillId="0" borderId="0" xfId="0" applyBorder="1" applyAlignment="1">
      <alignment wrapText="1"/>
    </xf>
    <xf numFmtId="182" fontId="1" fillId="0" borderId="0" xfId="0" applyNumberFormat="1" applyFont="1" applyBorder="1" applyAlignment="1">
      <alignment horizontal="left" vertical="justify"/>
    </xf>
    <xf numFmtId="0" fontId="1" fillId="0" borderId="11" xfId="0" applyFont="1" applyFill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202" fontId="1" fillId="0" borderId="0" xfId="0" applyNumberFormat="1" applyFont="1" applyBorder="1" applyAlignment="1">
      <alignment horizontal="left" vertical="justify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left" vertical="justify" wrapText="1"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 vertical="justify"/>
    </xf>
    <xf numFmtId="0" fontId="1" fillId="0" borderId="10" xfId="0" applyFont="1" applyFill="1" applyBorder="1" applyAlignment="1">
      <alignment vertic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0" fontId="1" fillId="0" borderId="12" xfId="0" applyFont="1" applyFill="1" applyBorder="1" applyAlignment="1">
      <alignment horizontal="center" vertical="justify"/>
    </xf>
    <xf numFmtId="0" fontId="1" fillId="0" borderId="12" xfId="0" applyFont="1" applyFill="1" applyBorder="1" applyAlignment="1">
      <alignment vertical="justify"/>
    </xf>
    <xf numFmtId="0" fontId="1" fillId="0" borderId="12" xfId="0" applyFont="1" applyFill="1" applyBorder="1" applyAlignment="1">
      <alignment horizontal="left" vertical="justify"/>
    </xf>
    <xf numFmtId="182" fontId="3" fillId="0" borderId="12" xfId="0" applyNumberFormat="1" applyFont="1" applyBorder="1" applyAlignment="1">
      <alignment horizontal="left" vertical="justify"/>
    </xf>
    <xf numFmtId="202" fontId="1" fillId="0" borderId="12" xfId="0" applyNumberFormat="1" applyFont="1" applyBorder="1" applyAlignment="1">
      <alignment horizontal="left" vertical="justify" wrapText="1"/>
    </xf>
    <xf numFmtId="0" fontId="1" fillId="0" borderId="11" xfId="0" applyFont="1" applyBorder="1" applyAlignment="1">
      <alignment horizontal="center" vertical="justify"/>
    </xf>
    <xf numFmtId="182" fontId="3" fillId="0" borderId="0" xfId="0" applyNumberFormat="1" applyFont="1" applyBorder="1" applyAlignment="1">
      <alignment horizontal="left" vertical="justify"/>
    </xf>
    <xf numFmtId="202" fontId="1" fillId="0" borderId="10" xfId="0" applyNumberFormat="1" applyFont="1" applyBorder="1" applyAlignment="1">
      <alignment horizontal="left" vertical="justify" wrapText="1"/>
    </xf>
    <xf numFmtId="202" fontId="1" fillId="0" borderId="13" xfId="0" applyNumberFormat="1" applyFont="1" applyBorder="1" applyAlignment="1">
      <alignment horizontal="left" vertical="justify" wrapText="1"/>
    </xf>
    <xf numFmtId="182" fontId="3" fillId="0" borderId="10" xfId="0" applyNumberFormat="1" applyFont="1" applyBorder="1" applyAlignment="1">
      <alignment horizontal="left" vertical="justify"/>
    </xf>
    <xf numFmtId="0" fontId="1" fillId="0" borderId="12" xfId="0" applyFont="1" applyFill="1" applyBorder="1" applyAlignment="1">
      <alignment vertical="justify" wrapText="1"/>
    </xf>
    <xf numFmtId="2" fontId="3" fillId="0" borderId="10" xfId="0" applyNumberFormat="1" applyFont="1" applyBorder="1" applyAlignment="1">
      <alignment horizontal="left" vertical="justify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Border="1" applyAlignment="1">
      <alignment wrapText="1"/>
    </xf>
    <xf numFmtId="0" fontId="10" fillId="33" borderId="0" xfId="0" applyFont="1" applyFill="1" applyAlignment="1">
      <alignment/>
    </xf>
    <xf numFmtId="182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2" fontId="3" fillId="0" borderId="11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 vertical="justify" wrapText="1"/>
    </xf>
    <xf numFmtId="2" fontId="3" fillId="0" borderId="10" xfId="0" applyNumberFormat="1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left" vertical="justify" wrapText="1"/>
    </xf>
    <xf numFmtId="2" fontId="3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202" fontId="1" fillId="0" borderId="11" xfId="0" applyNumberFormat="1" applyFont="1" applyBorder="1" applyAlignment="1">
      <alignment horizontal="center" vertical="justify" wrapText="1"/>
    </xf>
    <xf numFmtId="202" fontId="1" fillId="0" borderId="0" xfId="0" applyNumberFormat="1" applyFont="1" applyBorder="1" applyAlignment="1">
      <alignment horizontal="center" vertical="justify" wrapText="1"/>
    </xf>
    <xf numFmtId="0" fontId="3" fillId="0" borderId="11" xfId="0" applyNumberFormat="1" applyFont="1" applyBorder="1" applyAlignment="1">
      <alignment horizontal="left" vertical="justify" wrapText="1"/>
    </xf>
    <xf numFmtId="0" fontId="3" fillId="0" borderId="0" xfId="0" applyNumberFormat="1" applyFont="1" applyBorder="1" applyAlignment="1">
      <alignment horizontal="left" vertical="justify" wrapText="1"/>
    </xf>
    <xf numFmtId="0" fontId="3" fillId="0" borderId="0" xfId="0" applyNumberFormat="1" applyFont="1" applyFill="1" applyBorder="1" applyAlignment="1">
      <alignment horizontal="left" vertical="justify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82" fontId="3" fillId="0" borderId="0" xfId="0" applyNumberFormat="1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50" fillId="0" borderId="0" xfId="0" applyFont="1" applyFill="1" applyBorder="1" applyAlignment="1">
      <alignment horizontal="center" vertical="justify"/>
    </xf>
    <xf numFmtId="0" fontId="1" fillId="0" borderId="0" xfId="53" applyFont="1" applyFill="1" applyBorder="1" applyAlignment="1">
      <alignment horizontal="center" vertical="justify"/>
      <protection/>
    </xf>
    <xf numFmtId="0" fontId="1" fillId="0" borderId="0" xfId="53" applyFont="1" applyFill="1" applyBorder="1" applyAlignment="1">
      <alignment horizontal="left" vertical="justify"/>
      <protection/>
    </xf>
    <xf numFmtId="0" fontId="1" fillId="0" borderId="0" xfId="53" applyFont="1" applyFill="1" applyBorder="1" applyAlignment="1">
      <alignment horizontal="left" vertical="justify" wrapText="1"/>
      <protection/>
    </xf>
    <xf numFmtId="0" fontId="1" fillId="0" borderId="0" xfId="53" applyFont="1" applyFill="1" applyBorder="1" applyAlignment="1">
      <alignment vertical="justify" wrapText="1"/>
      <protection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26.emf" /><Relationship Id="rId4" Type="http://schemas.openxmlformats.org/officeDocument/2006/relationships/image" Target="../media/image7.emf" /><Relationship Id="rId5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24.emf" /><Relationship Id="rId4" Type="http://schemas.openxmlformats.org/officeDocument/2006/relationships/image" Target="../media/image16.emf" /><Relationship Id="rId5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5.emf" /><Relationship Id="rId4" Type="http://schemas.openxmlformats.org/officeDocument/2006/relationships/image" Target="../media/image11.emf" /><Relationship Id="rId5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17.emf" /><Relationship Id="rId4" Type="http://schemas.openxmlformats.org/officeDocument/2006/relationships/image" Target="../media/image1.emf" /><Relationship Id="rId5" Type="http://schemas.openxmlformats.org/officeDocument/2006/relationships/image" Target="../media/image2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20.emf" /><Relationship Id="rId4" Type="http://schemas.openxmlformats.org/officeDocument/2006/relationships/image" Target="../media/image23.emf" /><Relationship Id="rId5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2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27.png" /><Relationship Id="rId3" Type="http://schemas.openxmlformats.org/officeDocument/2006/relationships/image" Target="../media/image19.emf" /><Relationship Id="rId4" Type="http://schemas.openxmlformats.org/officeDocument/2006/relationships/image" Target="../media/image13.emf" /><Relationship Id="rId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133350</xdr:rowOff>
    </xdr:from>
    <xdr:to>
      <xdr:col>8</xdr:col>
      <xdr:colOff>19050</xdr:colOff>
      <xdr:row>2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33350"/>
          <a:ext cx="103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2</xdr:col>
      <xdr:colOff>171450</xdr:colOff>
      <xdr:row>2</xdr:row>
      <xdr:rowOff>200025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066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85725</xdr:colOff>
      <xdr:row>3</xdr:row>
      <xdr:rowOff>19050</xdr:rowOff>
    </xdr:from>
    <xdr:to>
      <xdr:col>13</xdr:col>
      <xdr:colOff>390525</xdr:colOff>
      <xdr:row>3</xdr:row>
      <xdr:rowOff>371475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34350" y="79057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3</xdr:row>
      <xdr:rowOff>28575</xdr:rowOff>
    </xdr:from>
    <xdr:to>
      <xdr:col>12</xdr:col>
      <xdr:colOff>0</xdr:colOff>
      <xdr:row>3</xdr:row>
      <xdr:rowOff>390525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80010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3</xdr:row>
      <xdr:rowOff>19050</xdr:rowOff>
    </xdr:from>
    <xdr:to>
      <xdr:col>10</xdr:col>
      <xdr:colOff>200025</xdr:colOff>
      <xdr:row>4</xdr:row>
      <xdr:rowOff>19050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34100" y="7905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0</xdr:row>
      <xdr:rowOff>161925</xdr:rowOff>
    </xdr:from>
    <xdr:to>
      <xdr:col>7</xdr:col>
      <xdr:colOff>466725</xdr:colOff>
      <xdr:row>2</xdr:row>
      <xdr:rowOff>114300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61925"/>
          <a:ext cx="990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161925</xdr:rowOff>
    </xdr:from>
    <xdr:to>
      <xdr:col>2</xdr:col>
      <xdr:colOff>342900</xdr:colOff>
      <xdr:row>2</xdr:row>
      <xdr:rowOff>142875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3</xdr:row>
      <xdr:rowOff>0</xdr:rowOff>
    </xdr:from>
    <xdr:to>
      <xdr:col>13</xdr:col>
      <xdr:colOff>276225</xdr:colOff>
      <xdr:row>3</xdr:row>
      <xdr:rowOff>352425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8096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0</xdr:rowOff>
    </xdr:from>
    <xdr:to>
      <xdr:col>11</xdr:col>
      <xdr:colOff>476250</xdr:colOff>
      <xdr:row>3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43750" y="8096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3</xdr:row>
      <xdr:rowOff>9525</xdr:rowOff>
    </xdr:from>
    <xdr:to>
      <xdr:col>10</xdr:col>
      <xdr:colOff>123825</xdr:colOff>
      <xdr:row>3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0" y="819150"/>
          <a:ext cx="904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571500</xdr:colOff>
      <xdr:row>1</xdr:row>
      <xdr:rowOff>0</xdr:rowOff>
    </xdr:from>
    <xdr:to>
      <xdr:col>7</xdr:col>
      <xdr:colOff>523875</xdr:colOff>
      <xdr:row>2</xdr:row>
      <xdr:rowOff>114300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238125"/>
          <a:ext cx="10572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2</xdr:col>
      <xdr:colOff>390525</xdr:colOff>
      <xdr:row>2</xdr:row>
      <xdr:rowOff>161925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1133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3</xdr:row>
      <xdr:rowOff>0</xdr:rowOff>
    </xdr:from>
    <xdr:to>
      <xdr:col>13</xdr:col>
      <xdr:colOff>409575</xdr:colOff>
      <xdr:row>4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8953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3</xdr:row>
      <xdr:rowOff>0</xdr:rowOff>
    </xdr:from>
    <xdr:to>
      <xdr:col>12</xdr:col>
      <xdr:colOff>38100</xdr:colOff>
      <xdr:row>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8953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285750</xdr:colOff>
      <xdr:row>4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895350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28575</xdr:rowOff>
    </xdr:from>
    <xdr:to>
      <xdr:col>7</xdr:col>
      <xdr:colOff>504825</xdr:colOff>
      <xdr:row>2</xdr:row>
      <xdr:rowOff>161925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266700"/>
          <a:ext cx="933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209550</xdr:rowOff>
    </xdr:from>
    <xdr:to>
      <xdr:col>3</xdr:col>
      <xdr:colOff>47625</xdr:colOff>
      <xdr:row>2</xdr:row>
      <xdr:rowOff>190500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09550"/>
          <a:ext cx="971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533400</xdr:colOff>
      <xdr:row>3</xdr:row>
      <xdr:rowOff>19050</xdr:rowOff>
    </xdr:from>
    <xdr:to>
      <xdr:col>13</xdr:col>
      <xdr:colOff>238125</xdr:colOff>
      <xdr:row>3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8858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19050</xdr:rowOff>
    </xdr:from>
    <xdr:to>
      <xdr:col>11</xdr:col>
      <xdr:colOff>476250</xdr:colOff>
      <xdr:row>3</xdr:row>
      <xdr:rowOff>381000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885825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11</xdr:col>
      <xdr:colOff>285750</xdr:colOff>
      <xdr:row>3</xdr:row>
      <xdr:rowOff>390525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67450" y="866775"/>
          <a:ext cx="8953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228600</xdr:rowOff>
    </xdr:from>
    <xdr:to>
      <xdr:col>7</xdr:col>
      <xdr:colOff>504825</xdr:colOff>
      <xdr:row>2</xdr:row>
      <xdr:rowOff>85725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28600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171450</xdr:rowOff>
    </xdr:from>
    <xdr:to>
      <xdr:col>2</xdr:col>
      <xdr:colOff>47625</xdr:colOff>
      <xdr:row>2</xdr:row>
      <xdr:rowOff>85725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1450"/>
          <a:ext cx="9239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</xdr:row>
      <xdr:rowOff>171450</xdr:rowOff>
    </xdr:from>
    <xdr:to>
      <xdr:col>13</xdr:col>
      <xdr:colOff>276225</xdr:colOff>
      <xdr:row>3</xdr:row>
      <xdr:rowOff>200025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7334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</xdr:row>
      <xdr:rowOff>161925</xdr:rowOff>
    </xdr:from>
    <xdr:to>
      <xdr:col>11</xdr:col>
      <xdr:colOff>542925</xdr:colOff>
      <xdr:row>3</xdr:row>
      <xdr:rowOff>190500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7239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2</xdr:row>
      <xdr:rowOff>142875</xdr:rowOff>
    </xdr:from>
    <xdr:to>
      <xdr:col>11</xdr:col>
      <xdr:colOff>285750</xdr:colOff>
      <xdr:row>3</xdr:row>
      <xdr:rowOff>200025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57925" y="704850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1</xdr:row>
      <xdr:rowOff>19050</xdr:rowOff>
    </xdr:from>
    <xdr:to>
      <xdr:col>7</xdr:col>
      <xdr:colOff>409575</xdr:colOff>
      <xdr:row>2</xdr:row>
      <xdr:rowOff>180975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7175"/>
          <a:ext cx="1095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2</xdr:col>
      <xdr:colOff>247650</xdr:colOff>
      <xdr:row>2</xdr:row>
      <xdr:rowOff>171450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3</xdr:row>
      <xdr:rowOff>9525</xdr:rowOff>
    </xdr:from>
    <xdr:to>
      <xdr:col>13</xdr:col>
      <xdr:colOff>238125</xdr:colOff>
      <xdr:row>3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77125" y="9144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19050</xdr:rowOff>
    </xdr:from>
    <xdr:to>
      <xdr:col>11</xdr:col>
      <xdr:colOff>457200</xdr:colOff>
      <xdr:row>3</xdr:row>
      <xdr:rowOff>361950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05575" y="9239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9525</xdr:rowOff>
    </xdr:from>
    <xdr:to>
      <xdr:col>11</xdr:col>
      <xdr:colOff>323850</xdr:colOff>
      <xdr:row>3</xdr:row>
      <xdr:rowOff>400050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53175" y="914400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28575</xdr:rowOff>
    </xdr:from>
    <xdr:to>
      <xdr:col>7</xdr:col>
      <xdr:colOff>419100</xdr:colOff>
      <xdr:row>2</xdr:row>
      <xdr:rowOff>85725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66700"/>
          <a:ext cx="8477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228600</xdr:rowOff>
    </xdr:from>
    <xdr:to>
      <xdr:col>2</xdr:col>
      <xdr:colOff>333375</xdr:colOff>
      <xdr:row>2</xdr:row>
      <xdr:rowOff>209550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28600"/>
          <a:ext cx="90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3</xdr:row>
      <xdr:rowOff>19050</xdr:rowOff>
    </xdr:from>
    <xdr:to>
      <xdr:col>13</xdr:col>
      <xdr:colOff>352425</xdr:colOff>
      <xdr:row>4</xdr:row>
      <xdr:rowOff>19050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885825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3</xdr:row>
      <xdr:rowOff>9525</xdr:rowOff>
    </xdr:from>
    <xdr:to>
      <xdr:col>11</xdr:col>
      <xdr:colOff>533400</xdr:colOff>
      <xdr:row>4</xdr:row>
      <xdr:rowOff>19050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87630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285750</xdr:colOff>
      <xdr:row>4</xdr:row>
      <xdr:rowOff>57150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88582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1</xdr:row>
      <xdr:rowOff>38100</xdr:rowOff>
    </xdr:from>
    <xdr:to>
      <xdr:col>7</xdr:col>
      <xdr:colOff>514350</xdr:colOff>
      <xdr:row>2</xdr:row>
      <xdr:rowOff>152400</xdr:rowOff>
    </xdr:to>
    <xdr:pic>
      <xdr:nvPicPr>
        <xdr:cNvPr id="1" name="Рисунок 3" descr="LOGO_KCMO_KOLOM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76225"/>
          <a:ext cx="876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2</xdr:col>
      <xdr:colOff>209550</xdr:colOff>
      <xdr:row>2</xdr:row>
      <xdr:rowOff>209550</xdr:rowOff>
    </xdr:to>
    <xdr:pic>
      <xdr:nvPicPr>
        <xdr:cNvPr id="2" name="Picture 2" descr="G:\Отчет на спортактив\Отчет в картинках\Лого_Комет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9525</xdr:rowOff>
    </xdr:from>
    <xdr:to>
      <xdr:col>13</xdr:col>
      <xdr:colOff>314325</xdr:colOff>
      <xdr:row>3</xdr:row>
      <xdr:rowOff>361950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9535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</xdr:row>
      <xdr:rowOff>180975</xdr:rowOff>
    </xdr:from>
    <xdr:to>
      <xdr:col>11</xdr:col>
      <xdr:colOff>514350</xdr:colOff>
      <xdr:row>3</xdr:row>
      <xdr:rowOff>209550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34150" y="742950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152400</xdr:rowOff>
    </xdr:from>
    <xdr:to>
      <xdr:col>11</xdr:col>
      <xdr:colOff>285750</xdr:colOff>
      <xdr:row>3</xdr:row>
      <xdr:rowOff>209550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24600" y="714375"/>
          <a:ext cx="895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X58"/>
  <sheetViews>
    <sheetView view="pageBreakPreview" zoomScale="110" zoomScaleSheetLayoutView="110" zoomScalePageLayoutView="0" workbookViewId="0" topLeftCell="A1">
      <selection activeCell="D56" sqref="D56"/>
    </sheetView>
  </sheetViews>
  <sheetFormatPr defaultColWidth="9.140625" defaultRowHeight="12.75"/>
  <cols>
    <col min="1" max="2" width="6.7109375" style="1" customWidth="1"/>
    <col min="3" max="3" width="7.28125" style="1" customWidth="1"/>
    <col min="4" max="4" width="24.28125" style="1" customWidth="1"/>
    <col min="5" max="5" width="23.140625" style="1" customWidth="1"/>
    <col min="6" max="7" width="7.00390625" style="1" customWidth="1"/>
    <col min="8" max="8" width="8.28125" style="1" customWidth="1"/>
    <col min="9" max="9" width="2.8515625" style="1" customWidth="1"/>
    <col min="10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9" ht="18.75">
      <c r="A1" s="76" t="s">
        <v>129</v>
      </c>
      <c r="B1" s="76"/>
      <c r="C1" s="76"/>
      <c r="D1" s="76"/>
      <c r="E1" s="76"/>
      <c r="F1" s="76"/>
      <c r="G1" s="76"/>
      <c r="H1" s="76"/>
      <c r="I1" s="76"/>
    </row>
    <row r="2" spans="1:8" ht="21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</row>
    <row r="3" spans="1:8" ht="21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</row>
    <row r="4" spans="1:8" ht="30.75" customHeight="1">
      <c r="A4" s="79" t="s">
        <v>17</v>
      </c>
      <c r="B4" s="79"/>
      <c r="C4" s="79"/>
      <c r="D4" s="79"/>
      <c r="E4" s="80" t="str">
        <f>D_d1</f>
        <v>08 ноября 2014 г.</v>
      </c>
      <c r="F4" s="81"/>
      <c r="G4" s="81"/>
      <c r="H4" s="81"/>
    </row>
    <row r="5" spans="2:24" ht="34.5" customHeight="1">
      <c r="B5" s="13"/>
      <c r="C5" s="77" t="str">
        <f>N_un</f>
        <v>Юноши старшего возраста</v>
      </c>
      <c r="D5" s="77"/>
      <c r="E5" s="77"/>
      <c r="F5" s="77" t="str">
        <f>const!C9</f>
        <v>500 метров</v>
      </c>
      <c r="G5" s="77"/>
      <c r="H5" s="13"/>
      <c r="I5" s="3"/>
      <c r="J5" s="4">
        <v>37.5</v>
      </c>
      <c r="K5" s="4">
        <v>35.4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6.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3"/>
      <c r="J6" s="16"/>
      <c r="K6" s="16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2.75" customHeight="1" thickTop="1">
      <c r="A7" s="6">
        <v>1</v>
      </c>
      <c r="B7" s="18">
        <v>187</v>
      </c>
      <c r="C7" s="18" t="s">
        <v>43</v>
      </c>
      <c r="D7" s="21" t="s">
        <v>74</v>
      </c>
      <c r="E7" s="11" t="s">
        <v>47</v>
      </c>
      <c r="F7" s="63">
        <v>37.71</v>
      </c>
      <c r="G7" s="36">
        <f aca="true" t="shared" si="0" ref="G7:G48">F7-F$7</f>
        <v>0</v>
      </c>
      <c r="H7" s="6" t="str">
        <f aca="true" t="shared" si="1" ref="H7:H49">IF(F7&lt;=41,"КМС",IF(F7&lt;=43.4,"I разр.",IF(F7&lt;=46.2,"II разр.",IF(F7&lt;=49.7,"III разр.",IF(F7&lt;=53.9,"I юн.",IF(F7&lt;=59.5,"II юн.",IF(F7&lt;=66.5,"III юн.","")))))))</f>
        <v>КМС</v>
      </c>
      <c r="I7" s="3"/>
      <c r="J7" s="16"/>
      <c r="K7" s="16"/>
      <c r="L7" s="47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2.75" customHeight="1">
      <c r="A8" s="6">
        <v>2</v>
      </c>
      <c r="B8" s="7">
        <v>186</v>
      </c>
      <c r="C8" s="7" t="s">
        <v>43</v>
      </c>
      <c r="D8" s="14" t="s">
        <v>85</v>
      </c>
      <c r="E8" s="11" t="s">
        <v>47</v>
      </c>
      <c r="F8" s="64">
        <v>37.88</v>
      </c>
      <c r="G8" s="20">
        <f t="shared" si="0"/>
        <v>0.1700000000000017</v>
      </c>
      <c r="H8" s="6" t="str">
        <f t="shared" si="1"/>
        <v>КМС</v>
      </c>
      <c r="I8" s="3"/>
      <c r="J8" s="16"/>
      <c r="K8" s="16"/>
      <c r="L8" s="47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2.75" customHeight="1">
      <c r="A9" s="6">
        <v>3</v>
      </c>
      <c r="B9" s="7">
        <v>189</v>
      </c>
      <c r="C9" s="7" t="s">
        <v>45</v>
      </c>
      <c r="D9" s="14" t="s">
        <v>106</v>
      </c>
      <c r="E9" s="11" t="s">
        <v>47</v>
      </c>
      <c r="F9" s="64">
        <v>38.88</v>
      </c>
      <c r="G9" s="20">
        <f t="shared" si="0"/>
        <v>1.1700000000000017</v>
      </c>
      <c r="H9" s="6" t="str">
        <f t="shared" si="1"/>
        <v>КМС</v>
      </c>
      <c r="I9" s="3"/>
      <c r="J9" s="16"/>
      <c r="K9" s="16"/>
      <c r="L9" s="47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2.75" customHeight="1">
      <c r="A10" s="6">
        <v>4</v>
      </c>
      <c r="B10" s="7">
        <v>179</v>
      </c>
      <c r="C10" s="7" t="s">
        <v>45</v>
      </c>
      <c r="D10" s="14" t="s">
        <v>104</v>
      </c>
      <c r="E10" s="11" t="s">
        <v>47</v>
      </c>
      <c r="F10" s="64">
        <v>39.03</v>
      </c>
      <c r="G10" s="20">
        <f t="shared" si="0"/>
        <v>1.3200000000000003</v>
      </c>
      <c r="H10" s="6" t="str">
        <f t="shared" si="1"/>
        <v>КМС</v>
      </c>
      <c r="I10" s="3"/>
      <c r="J10" s="16"/>
      <c r="K10" s="16"/>
      <c r="L10" s="47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2.75" customHeight="1">
      <c r="A11" s="6">
        <v>5</v>
      </c>
      <c r="B11" s="7">
        <v>190</v>
      </c>
      <c r="C11" s="7" t="s">
        <v>45</v>
      </c>
      <c r="D11" s="14" t="s">
        <v>55</v>
      </c>
      <c r="E11" s="11" t="s">
        <v>47</v>
      </c>
      <c r="F11" s="64">
        <v>39.14</v>
      </c>
      <c r="G11" s="20">
        <f t="shared" si="0"/>
        <v>1.4299999999999997</v>
      </c>
      <c r="H11" s="6" t="str">
        <f t="shared" si="1"/>
        <v>КМС</v>
      </c>
      <c r="I11" s="3"/>
      <c r="J11" s="16"/>
      <c r="K11" s="16"/>
      <c r="L11" s="47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2.75" customHeight="1">
      <c r="A12" s="6">
        <v>6</v>
      </c>
      <c r="B12" s="7">
        <v>171</v>
      </c>
      <c r="C12" s="7" t="s">
        <v>43</v>
      </c>
      <c r="D12" s="14" t="s">
        <v>98</v>
      </c>
      <c r="E12" s="11" t="s">
        <v>78</v>
      </c>
      <c r="F12" s="64">
        <v>39.23</v>
      </c>
      <c r="G12" s="20">
        <f t="shared" si="0"/>
        <v>1.519999999999996</v>
      </c>
      <c r="H12" s="6" t="str">
        <f t="shared" si="1"/>
        <v>КМС</v>
      </c>
      <c r="I12" s="3"/>
      <c r="J12" s="16"/>
      <c r="K12" s="16"/>
      <c r="L12" s="47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2.75" customHeight="1">
      <c r="A13" s="6">
        <v>7</v>
      </c>
      <c r="B13" s="7">
        <v>174</v>
      </c>
      <c r="C13" s="7" t="s">
        <v>43</v>
      </c>
      <c r="D13" s="14" t="s">
        <v>105</v>
      </c>
      <c r="E13" s="11" t="s">
        <v>46</v>
      </c>
      <c r="F13" s="64">
        <v>39.49</v>
      </c>
      <c r="G13" s="20">
        <f t="shared" si="0"/>
        <v>1.7800000000000011</v>
      </c>
      <c r="H13" s="6" t="str">
        <f t="shared" si="1"/>
        <v>КМС</v>
      </c>
      <c r="I13" s="3"/>
      <c r="J13" s="16"/>
      <c r="K13" s="16"/>
      <c r="L13" s="47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2.75" customHeight="1">
      <c r="A14" s="6">
        <v>8</v>
      </c>
      <c r="B14" s="7">
        <v>184</v>
      </c>
      <c r="C14" s="7" t="s">
        <v>43</v>
      </c>
      <c r="D14" s="14" t="s">
        <v>66</v>
      </c>
      <c r="E14" s="11" t="s">
        <v>47</v>
      </c>
      <c r="F14" s="64">
        <v>39.53</v>
      </c>
      <c r="G14" s="20">
        <f t="shared" si="0"/>
        <v>1.8200000000000003</v>
      </c>
      <c r="H14" s="6" t="str">
        <f t="shared" si="1"/>
        <v>КМС</v>
      </c>
      <c r="I14" s="3"/>
      <c r="J14" s="16"/>
      <c r="K14" s="16"/>
      <c r="L14" s="47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2.75" customHeight="1">
      <c r="A15" s="6">
        <v>9</v>
      </c>
      <c r="B15" s="7">
        <v>177</v>
      </c>
      <c r="C15" s="7" t="s">
        <v>45</v>
      </c>
      <c r="D15" s="14" t="s">
        <v>73</v>
      </c>
      <c r="E15" s="11" t="s">
        <v>47</v>
      </c>
      <c r="F15" s="64">
        <v>39.59</v>
      </c>
      <c r="G15" s="20">
        <f t="shared" si="0"/>
        <v>1.8800000000000026</v>
      </c>
      <c r="H15" s="6" t="str">
        <f t="shared" si="1"/>
        <v>КМС</v>
      </c>
      <c r="I15" s="3"/>
      <c r="J15" s="16"/>
      <c r="K15" s="16"/>
      <c r="L15" s="47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2.75" customHeight="1">
      <c r="A16" s="6">
        <v>10</v>
      </c>
      <c r="B16" s="7">
        <v>178</v>
      </c>
      <c r="C16" s="7" t="s">
        <v>43</v>
      </c>
      <c r="D16" s="14" t="s">
        <v>72</v>
      </c>
      <c r="E16" s="11" t="s">
        <v>47</v>
      </c>
      <c r="F16" s="64">
        <v>39.62</v>
      </c>
      <c r="G16" s="20">
        <f t="shared" si="0"/>
        <v>1.9099999999999966</v>
      </c>
      <c r="H16" s="6" t="str">
        <f t="shared" si="1"/>
        <v>КМС</v>
      </c>
      <c r="I16" s="3"/>
      <c r="J16" s="16"/>
      <c r="K16" s="16"/>
      <c r="L16" s="47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2.75" customHeight="1">
      <c r="A17" s="6">
        <v>11</v>
      </c>
      <c r="B17" s="7">
        <v>188</v>
      </c>
      <c r="C17" s="7" t="s">
        <v>45</v>
      </c>
      <c r="D17" s="14" t="s">
        <v>99</v>
      </c>
      <c r="E17" s="11" t="s">
        <v>47</v>
      </c>
      <c r="F17" s="64">
        <v>39.79</v>
      </c>
      <c r="G17" s="20">
        <f t="shared" si="0"/>
        <v>2.0799999999999983</v>
      </c>
      <c r="H17" s="6" t="str">
        <f t="shared" si="1"/>
        <v>КМС</v>
      </c>
      <c r="I17" s="3"/>
      <c r="J17" s="16"/>
      <c r="K17" s="16"/>
      <c r="L17" s="47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2.75" customHeight="1">
      <c r="A18" s="6">
        <v>12</v>
      </c>
      <c r="B18" s="7">
        <v>172</v>
      </c>
      <c r="C18" s="7" t="s">
        <v>45</v>
      </c>
      <c r="D18" s="14" t="s">
        <v>77</v>
      </c>
      <c r="E18" s="11" t="s">
        <v>78</v>
      </c>
      <c r="F18" s="64">
        <v>40.35</v>
      </c>
      <c r="G18" s="20">
        <f t="shared" si="0"/>
        <v>2.6400000000000006</v>
      </c>
      <c r="H18" s="6" t="str">
        <f t="shared" si="1"/>
        <v>КМС</v>
      </c>
      <c r="I18" s="3"/>
      <c r="J18" s="16"/>
      <c r="K18" s="16"/>
      <c r="L18" s="47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2.75" customHeight="1">
      <c r="A19" s="6">
        <v>13</v>
      </c>
      <c r="B19" s="7">
        <v>185</v>
      </c>
      <c r="C19" s="7" t="s">
        <v>43</v>
      </c>
      <c r="D19" s="14" t="s">
        <v>89</v>
      </c>
      <c r="E19" s="11" t="s">
        <v>47</v>
      </c>
      <c r="F19" s="64">
        <v>40.36</v>
      </c>
      <c r="G19" s="20">
        <f t="shared" si="0"/>
        <v>2.6499999999999986</v>
      </c>
      <c r="H19" s="6" t="str">
        <f t="shared" si="1"/>
        <v>КМС</v>
      </c>
      <c r="I19" s="3"/>
      <c r="J19" s="16"/>
      <c r="K19" s="16"/>
      <c r="L19" s="47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2.75" customHeight="1">
      <c r="A20" s="6">
        <v>14</v>
      </c>
      <c r="B20" s="7">
        <v>205</v>
      </c>
      <c r="C20" s="7" t="s">
        <v>43</v>
      </c>
      <c r="D20" s="14" t="s">
        <v>69</v>
      </c>
      <c r="E20" s="11" t="s">
        <v>70</v>
      </c>
      <c r="F20" s="64">
        <v>40.46</v>
      </c>
      <c r="G20" s="20">
        <f t="shared" si="0"/>
        <v>2.75</v>
      </c>
      <c r="H20" s="6" t="str">
        <f t="shared" si="1"/>
        <v>КМС</v>
      </c>
      <c r="I20" s="3"/>
      <c r="J20" s="16"/>
      <c r="K20" s="16"/>
      <c r="L20" s="47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2.75" customHeight="1">
      <c r="A21" s="6">
        <v>15</v>
      </c>
      <c r="B21" s="7">
        <v>207</v>
      </c>
      <c r="C21" s="7" t="s">
        <v>43</v>
      </c>
      <c r="D21" s="14" t="s">
        <v>92</v>
      </c>
      <c r="E21" s="11" t="s">
        <v>70</v>
      </c>
      <c r="F21" s="64">
        <v>40.53</v>
      </c>
      <c r="G21" s="20">
        <f t="shared" si="0"/>
        <v>2.8200000000000003</v>
      </c>
      <c r="H21" s="6" t="str">
        <f t="shared" si="1"/>
        <v>КМС</v>
      </c>
      <c r="I21" s="3"/>
      <c r="J21" s="16"/>
      <c r="K21" s="16"/>
      <c r="L21" s="47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2.75" customHeight="1">
      <c r="A22" s="6">
        <v>16</v>
      </c>
      <c r="B22" s="7">
        <v>208</v>
      </c>
      <c r="C22" s="7" t="s">
        <v>43</v>
      </c>
      <c r="D22" s="14" t="s">
        <v>107</v>
      </c>
      <c r="E22" s="11" t="s">
        <v>70</v>
      </c>
      <c r="F22" s="64">
        <v>40.91</v>
      </c>
      <c r="G22" s="20">
        <f t="shared" si="0"/>
        <v>3.1999999999999957</v>
      </c>
      <c r="H22" s="6" t="str">
        <f t="shared" si="1"/>
        <v>КМС</v>
      </c>
      <c r="I22" s="3"/>
      <c r="J22" s="16"/>
      <c r="K22" s="16"/>
      <c r="L22" s="47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2.75" customHeight="1">
      <c r="A23" s="6">
        <v>17</v>
      </c>
      <c r="B23" s="7">
        <v>201</v>
      </c>
      <c r="C23" s="7" t="s">
        <v>43</v>
      </c>
      <c r="D23" s="14" t="s">
        <v>102</v>
      </c>
      <c r="E23" s="11" t="s">
        <v>52</v>
      </c>
      <c r="F23" s="64">
        <v>41.01</v>
      </c>
      <c r="G23" s="20">
        <f t="shared" si="0"/>
        <v>3.299999999999997</v>
      </c>
      <c r="H23" s="6" t="str">
        <f t="shared" si="1"/>
        <v>I разр.</v>
      </c>
      <c r="I23" s="3"/>
      <c r="J23" s="16"/>
      <c r="K23" s="16"/>
      <c r="L23" s="47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2.75" customHeight="1">
      <c r="A24" s="6">
        <v>18</v>
      </c>
      <c r="B24" s="7">
        <v>183</v>
      </c>
      <c r="C24" s="7" t="s">
        <v>45</v>
      </c>
      <c r="D24" s="14" t="s">
        <v>86</v>
      </c>
      <c r="E24" s="11" t="s">
        <v>47</v>
      </c>
      <c r="F24" s="64">
        <v>41.15</v>
      </c>
      <c r="G24" s="20">
        <f t="shared" si="0"/>
        <v>3.4399999999999977</v>
      </c>
      <c r="H24" s="6" t="str">
        <f t="shared" si="1"/>
        <v>I разр.</v>
      </c>
      <c r="I24" s="3"/>
      <c r="J24" s="16"/>
      <c r="K24" s="16"/>
      <c r="L24" s="47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2.75" customHeight="1">
      <c r="A25" s="6">
        <v>19</v>
      </c>
      <c r="B25" s="7">
        <v>175</v>
      </c>
      <c r="C25" s="7" t="s">
        <v>43</v>
      </c>
      <c r="D25" s="14" t="s">
        <v>64</v>
      </c>
      <c r="E25" s="11" t="s">
        <v>46</v>
      </c>
      <c r="F25" s="64">
        <v>41.41</v>
      </c>
      <c r="G25" s="20">
        <f t="shared" si="0"/>
        <v>3.6999999999999957</v>
      </c>
      <c r="H25" s="6" t="str">
        <f t="shared" si="1"/>
        <v>I разр.</v>
      </c>
      <c r="I25" s="3"/>
      <c r="J25" s="16"/>
      <c r="K25" s="16"/>
      <c r="L25" s="47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2.75" customHeight="1">
      <c r="A26" s="6">
        <v>20</v>
      </c>
      <c r="B26" s="7">
        <v>219</v>
      </c>
      <c r="C26" s="7" t="s">
        <v>43</v>
      </c>
      <c r="D26" s="14" t="s">
        <v>134</v>
      </c>
      <c r="E26" s="11" t="s">
        <v>47</v>
      </c>
      <c r="F26" s="57">
        <v>41.47</v>
      </c>
      <c r="G26" s="20">
        <f t="shared" si="0"/>
        <v>3.759999999999998</v>
      </c>
      <c r="H26" s="6" t="str">
        <f t="shared" si="1"/>
        <v>I разр.</v>
      </c>
      <c r="I26" s="3"/>
      <c r="J26" s="16"/>
      <c r="K26" s="16"/>
      <c r="L26" s="47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2.75" customHeight="1">
      <c r="A27" s="6">
        <v>21</v>
      </c>
      <c r="B27" s="7">
        <v>173</v>
      </c>
      <c r="C27" s="7" t="s">
        <v>45</v>
      </c>
      <c r="D27" s="14" t="s">
        <v>88</v>
      </c>
      <c r="E27" s="11" t="s">
        <v>78</v>
      </c>
      <c r="F27" s="64">
        <v>41.52</v>
      </c>
      <c r="G27" s="20">
        <f t="shared" si="0"/>
        <v>3.8100000000000023</v>
      </c>
      <c r="H27" s="6" t="str">
        <f t="shared" si="1"/>
        <v>I разр.</v>
      </c>
      <c r="I27" s="3"/>
      <c r="J27" s="16"/>
      <c r="K27" s="16"/>
      <c r="L27" s="47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2.75" customHeight="1">
      <c r="A28" s="6">
        <v>22</v>
      </c>
      <c r="B28" s="7">
        <v>176</v>
      </c>
      <c r="C28" s="7" t="s">
        <v>43</v>
      </c>
      <c r="D28" s="14" t="s">
        <v>87</v>
      </c>
      <c r="E28" s="11" t="s">
        <v>47</v>
      </c>
      <c r="F28" s="64">
        <v>41.55</v>
      </c>
      <c r="G28" s="20">
        <f t="shared" si="0"/>
        <v>3.8399999999999963</v>
      </c>
      <c r="H28" s="6" t="str">
        <f t="shared" si="1"/>
        <v>I разр.</v>
      </c>
      <c r="I28" s="3"/>
      <c r="J28" s="16"/>
      <c r="K28" s="16"/>
      <c r="L28" s="47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2.75" customHeight="1">
      <c r="A29" s="6">
        <v>23</v>
      </c>
      <c r="B29" s="7">
        <v>193</v>
      </c>
      <c r="C29" s="7" t="s">
        <v>43</v>
      </c>
      <c r="D29" s="14" t="s">
        <v>75</v>
      </c>
      <c r="E29" s="11" t="s">
        <v>76</v>
      </c>
      <c r="F29" s="64">
        <v>41.87</v>
      </c>
      <c r="G29" s="20">
        <f t="shared" si="0"/>
        <v>4.159999999999997</v>
      </c>
      <c r="H29" s="6" t="str">
        <f t="shared" si="1"/>
        <v>I разр.</v>
      </c>
      <c r="I29" s="3"/>
      <c r="J29" s="16"/>
      <c r="K29" s="16"/>
      <c r="L29" s="47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2.75" customHeight="1">
      <c r="A30" s="6">
        <v>24</v>
      </c>
      <c r="B30" s="7">
        <v>200</v>
      </c>
      <c r="C30" s="7" t="s">
        <v>45</v>
      </c>
      <c r="D30" s="14" t="s">
        <v>93</v>
      </c>
      <c r="E30" s="11" t="s">
        <v>52</v>
      </c>
      <c r="F30" s="64">
        <v>42.02</v>
      </c>
      <c r="G30" s="20">
        <f t="shared" si="0"/>
        <v>4.310000000000002</v>
      </c>
      <c r="H30" s="6" t="str">
        <f t="shared" si="1"/>
        <v>I разр.</v>
      </c>
      <c r="I30" s="3"/>
      <c r="J30" s="16"/>
      <c r="K30" s="16"/>
      <c r="L30" s="47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2.75" customHeight="1">
      <c r="A31" s="6">
        <v>25</v>
      </c>
      <c r="B31" s="7">
        <v>192</v>
      </c>
      <c r="C31" s="7" t="s">
        <v>45</v>
      </c>
      <c r="D31" s="14" t="s">
        <v>90</v>
      </c>
      <c r="E31" s="11" t="s">
        <v>91</v>
      </c>
      <c r="F31" s="64">
        <v>42.27</v>
      </c>
      <c r="G31" s="20">
        <f t="shared" si="0"/>
        <v>4.560000000000002</v>
      </c>
      <c r="H31" s="6" t="str">
        <f t="shared" si="1"/>
        <v>I разр.</v>
      </c>
      <c r="I31" s="3"/>
      <c r="J31" s="16"/>
      <c r="K31" s="16"/>
      <c r="L31" s="4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12.75" customHeight="1">
      <c r="A32" s="6">
        <v>26</v>
      </c>
      <c r="B32" s="7">
        <v>221</v>
      </c>
      <c r="C32" s="7" t="s">
        <v>43</v>
      </c>
      <c r="D32" s="14" t="s">
        <v>96</v>
      </c>
      <c r="E32" s="11" t="s">
        <v>70</v>
      </c>
      <c r="F32" s="64">
        <v>42.33</v>
      </c>
      <c r="G32" s="20">
        <f t="shared" si="0"/>
        <v>4.619999999999997</v>
      </c>
      <c r="H32" s="6" t="str">
        <f t="shared" si="1"/>
        <v>I разр.</v>
      </c>
      <c r="I32" s="3"/>
      <c r="J32" s="16"/>
      <c r="K32" s="16"/>
      <c r="L32" s="4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6">
        <v>27</v>
      </c>
      <c r="B33" s="7">
        <v>210</v>
      </c>
      <c r="C33" s="7" t="s">
        <v>45</v>
      </c>
      <c r="D33" s="14" t="s">
        <v>101</v>
      </c>
      <c r="E33" s="11" t="s">
        <v>70</v>
      </c>
      <c r="F33" s="64">
        <v>42.45</v>
      </c>
      <c r="G33" s="20">
        <f t="shared" si="0"/>
        <v>4.740000000000002</v>
      </c>
      <c r="H33" s="6" t="str">
        <f t="shared" si="1"/>
        <v>I разр.</v>
      </c>
      <c r="I33" s="3"/>
      <c r="J33" s="16"/>
      <c r="K33" s="16"/>
      <c r="L33" s="4"/>
      <c r="M33" s="4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6">
        <v>28</v>
      </c>
      <c r="B34" s="7">
        <v>206</v>
      </c>
      <c r="C34" s="7" t="s">
        <v>45</v>
      </c>
      <c r="D34" s="14" t="s">
        <v>95</v>
      </c>
      <c r="E34" s="11" t="s">
        <v>70</v>
      </c>
      <c r="F34" s="64">
        <v>42.69</v>
      </c>
      <c r="G34" s="20">
        <f t="shared" si="0"/>
        <v>4.979999999999997</v>
      </c>
      <c r="H34" s="6" t="str">
        <f t="shared" si="1"/>
        <v>I разр.</v>
      </c>
      <c r="I34" s="3"/>
      <c r="J34" s="16"/>
      <c r="K34" s="16"/>
      <c r="L34" s="4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6">
        <v>29</v>
      </c>
      <c r="B35" s="7">
        <v>182</v>
      </c>
      <c r="C35" s="7" t="s">
        <v>45</v>
      </c>
      <c r="D35" s="14" t="s">
        <v>71</v>
      </c>
      <c r="E35" s="11" t="s">
        <v>47</v>
      </c>
      <c r="F35" s="64">
        <v>42.71</v>
      </c>
      <c r="G35" s="20">
        <f t="shared" si="0"/>
        <v>5</v>
      </c>
      <c r="H35" s="6" t="str">
        <f t="shared" si="1"/>
        <v>I разр.</v>
      </c>
      <c r="I35" s="3"/>
      <c r="J35" s="16"/>
      <c r="K35" s="16"/>
      <c r="L35" s="4"/>
      <c r="M35" s="4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</row>
    <row r="36" spans="1:24" ht="12.75" customHeight="1">
      <c r="A36" s="6">
        <v>30</v>
      </c>
      <c r="B36" s="7">
        <v>180</v>
      </c>
      <c r="C36" s="7" t="s">
        <v>45</v>
      </c>
      <c r="D36" s="14" t="s">
        <v>65</v>
      </c>
      <c r="E36" s="11" t="s">
        <v>47</v>
      </c>
      <c r="F36" s="64">
        <v>42.83</v>
      </c>
      <c r="G36" s="20">
        <f t="shared" si="0"/>
        <v>5.119999999999997</v>
      </c>
      <c r="H36" s="6" t="str">
        <f t="shared" si="1"/>
        <v>I разр.</v>
      </c>
      <c r="I36" s="3"/>
      <c r="J36" s="16"/>
      <c r="K36" s="16"/>
      <c r="L36" s="4"/>
      <c r="M36" s="4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</row>
    <row r="37" spans="1:24" ht="12.75" customHeight="1">
      <c r="A37" s="6">
        <v>31</v>
      </c>
      <c r="B37" s="7">
        <v>202</v>
      </c>
      <c r="C37" s="7" t="s">
        <v>43</v>
      </c>
      <c r="D37" s="14" t="s">
        <v>79</v>
      </c>
      <c r="E37" s="11" t="s">
        <v>52</v>
      </c>
      <c r="F37" s="64">
        <v>42.98</v>
      </c>
      <c r="G37" s="20">
        <f t="shared" si="0"/>
        <v>5.269999999999996</v>
      </c>
      <c r="H37" s="6" t="str">
        <f t="shared" si="1"/>
        <v>I разр.</v>
      </c>
      <c r="I37" s="3"/>
      <c r="J37" s="16"/>
      <c r="K37" s="16"/>
      <c r="L37" s="4"/>
      <c r="M37" s="4"/>
      <c r="N37" s="4"/>
      <c r="O37" s="4"/>
      <c r="P37" s="7"/>
      <c r="Q37" s="4"/>
      <c r="R37" s="4"/>
      <c r="S37" s="4"/>
      <c r="T37" s="4"/>
      <c r="U37" s="4"/>
      <c r="V37" s="4"/>
      <c r="W37" s="4"/>
      <c r="X37" s="4"/>
    </row>
    <row r="38" spans="1:24" ht="12.75" customHeight="1">
      <c r="A38" s="6">
        <v>32</v>
      </c>
      <c r="B38" s="7">
        <v>209</v>
      </c>
      <c r="C38" s="7" t="s">
        <v>43</v>
      </c>
      <c r="D38" s="14" t="s">
        <v>81</v>
      </c>
      <c r="E38" s="11" t="s">
        <v>70</v>
      </c>
      <c r="F38" s="64">
        <v>43.13</v>
      </c>
      <c r="G38" s="20">
        <f t="shared" si="0"/>
        <v>5.420000000000002</v>
      </c>
      <c r="H38" s="6" t="str">
        <f t="shared" si="1"/>
        <v>I разр.</v>
      </c>
      <c r="I38" s="3"/>
      <c r="J38" s="16"/>
      <c r="K38" s="16"/>
      <c r="L38" s="4"/>
      <c r="M38" s="4"/>
      <c r="N38" s="4"/>
      <c r="O38" s="4"/>
      <c r="P38" s="7"/>
      <c r="Q38" s="4"/>
      <c r="R38" s="4"/>
      <c r="S38" s="4"/>
      <c r="T38" s="4"/>
      <c r="U38" s="4"/>
      <c r="V38" s="4"/>
      <c r="W38" s="4"/>
      <c r="X38" s="4"/>
    </row>
    <row r="39" spans="1:24" ht="12.75" customHeight="1">
      <c r="A39" s="6">
        <v>33</v>
      </c>
      <c r="B39" s="7">
        <v>198</v>
      </c>
      <c r="C39" s="7" t="s">
        <v>45</v>
      </c>
      <c r="D39" s="14" t="s">
        <v>56</v>
      </c>
      <c r="E39" s="11" t="s">
        <v>44</v>
      </c>
      <c r="F39" s="64">
        <v>43.35</v>
      </c>
      <c r="G39" s="20">
        <f t="shared" si="0"/>
        <v>5.640000000000001</v>
      </c>
      <c r="H39" s="6" t="str">
        <f t="shared" si="1"/>
        <v>I разр.</v>
      </c>
      <c r="I39" s="3"/>
      <c r="J39" s="16"/>
      <c r="K39" s="16"/>
      <c r="L39" s="4"/>
      <c r="M39" s="4"/>
      <c r="N39" s="4"/>
      <c r="O39" s="4"/>
      <c r="P39" s="7"/>
      <c r="Q39" s="4"/>
      <c r="R39" s="4"/>
      <c r="S39" s="4"/>
      <c r="T39" s="4"/>
      <c r="U39" s="4"/>
      <c r="V39" s="4"/>
      <c r="W39" s="4"/>
      <c r="X39" s="4"/>
    </row>
    <row r="40" spans="1:24" ht="12.75" customHeight="1">
      <c r="A40" s="6">
        <v>34</v>
      </c>
      <c r="B40" s="7">
        <v>199</v>
      </c>
      <c r="C40" s="7" t="s">
        <v>45</v>
      </c>
      <c r="D40" s="14" t="s">
        <v>82</v>
      </c>
      <c r="E40" s="11" t="s">
        <v>44</v>
      </c>
      <c r="F40" s="64">
        <v>43.54</v>
      </c>
      <c r="G40" s="20">
        <f t="shared" si="0"/>
        <v>5.829999999999998</v>
      </c>
      <c r="H40" s="6" t="str">
        <f t="shared" si="1"/>
        <v>II разр.</v>
      </c>
      <c r="I40" s="3"/>
      <c r="J40" s="16"/>
      <c r="K40" s="16"/>
      <c r="L40" s="4"/>
      <c r="M40" s="4"/>
      <c r="N40" s="4"/>
      <c r="O40" s="4"/>
      <c r="P40" s="7"/>
      <c r="Q40" s="4"/>
      <c r="R40" s="4"/>
      <c r="S40" s="4"/>
      <c r="T40" s="4"/>
      <c r="U40" s="4"/>
      <c r="V40" s="4"/>
      <c r="W40" s="4"/>
      <c r="X40" s="4"/>
    </row>
    <row r="41" spans="1:24" ht="12.75" customHeight="1">
      <c r="A41" s="6">
        <v>35</v>
      </c>
      <c r="B41" s="7">
        <v>181</v>
      </c>
      <c r="C41" s="7" t="s">
        <v>45</v>
      </c>
      <c r="D41" s="14" t="s">
        <v>97</v>
      </c>
      <c r="E41" s="11" t="s">
        <v>47</v>
      </c>
      <c r="F41" s="64">
        <v>43.64</v>
      </c>
      <c r="G41" s="20">
        <f t="shared" si="0"/>
        <v>5.93</v>
      </c>
      <c r="H41" s="6" t="str">
        <f t="shared" si="1"/>
        <v>II разр.</v>
      </c>
      <c r="I41" s="3"/>
      <c r="J41" s="16"/>
      <c r="K41" s="16"/>
      <c r="L41" s="4"/>
      <c r="M41" s="4"/>
      <c r="N41" s="4"/>
      <c r="O41" s="4"/>
      <c r="P41" s="7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6">
        <v>36</v>
      </c>
      <c r="B42" s="7">
        <v>204</v>
      </c>
      <c r="C42" s="7" t="s">
        <v>45</v>
      </c>
      <c r="D42" s="14" t="s">
        <v>80</v>
      </c>
      <c r="E42" s="11" t="s">
        <v>49</v>
      </c>
      <c r="F42" s="64">
        <v>43.69</v>
      </c>
      <c r="G42" s="20">
        <f t="shared" si="0"/>
        <v>5.979999999999997</v>
      </c>
      <c r="H42" s="6" t="str">
        <f t="shared" si="1"/>
        <v>II разр.</v>
      </c>
      <c r="I42" s="3"/>
      <c r="J42" s="16"/>
      <c r="K42" s="16"/>
      <c r="L42" s="4"/>
      <c r="M42" s="4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6">
        <v>37</v>
      </c>
      <c r="B43" s="7">
        <v>220</v>
      </c>
      <c r="C43" s="7" t="s">
        <v>45</v>
      </c>
      <c r="D43" s="14" t="s">
        <v>84</v>
      </c>
      <c r="E43" s="11" t="s">
        <v>70</v>
      </c>
      <c r="F43" s="64">
        <v>43.74</v>
      </c>
      <c r="G43" s="20">
        <f t="shared" si="0"/>
        <v>6.030000000000001</v>
      </c>
      <c r="H43" s="6" t="str">
        <f t="shared" si="1"/>
        <v>II разр.</v>
      </c>
      <c r="I43" s="3"/>
      <c r="J43" s="16"/>
      <c r="K43" s="16"/>
      <c r="L43" s="4"/>
      <c r="M43" s="4"/>
      <c r="N43" s="4"/>
      <c r="O43" s="4"/>
      <c r="P43" s="7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6">
        <v>38</v>
      </c>
      <c r="B44" s="7">
        <v>197</v>
      </c>
      <c r="C44" s="7" t="s">
        <v>43</v>
      </c>
      <c r="D44" s="14" t="s">
        <v>94</v>
      </c>
      <c r="E44" s="11" t="s">
        <v>68</v>
      </c>
      <c r="F44" s="64">
        <v>43.88</v>
      </c>
      <c r="G44" s="20">
        <f t="shared" si="0"/>
        <v>6.170000000000002</v>
      </c>
      <c r="H44" s="6" t="str">
        <f t="shared" si="1"/>
        <v>II разр.</v>
      </c>
      <c r="I44" s="3"/>
      <c r="J44" s="16"/>
      <c r="K44" s="16"/>
      <c r="L44" s="4"/>
      <c r="M44" s="4"/>
      <c r="N44" s="4"/>
      <c r="O44" s="4"/>
      <c r="P44" s="7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6">
        <v>39</v>
      </c>
      <c r="B45" s="7">
        <v>194</v>
      </c>
      <c r="C45" s="7" t="s">
        <v>43</v>
      </c>
      <c r="D45" s="14" t="s">
        <v>83</v>
      </c>
      <c r="E45" s="11" t="s">
        <v>76</v>
      </c>
      <c r="F45" s="64">
        <v>45.28</v>
      </c>
      <c r="G45" s="20">
        <f t="shared" si="0"/>
        <v>7.57</v>
      </c>
      <c r="H45" s="6" t="str">
        <f t="shared" si="1"/>
        <v>II разр.</v>
      </c>
      <c r="I45" s="3"/>
      <c r="J45" s="16"/>
      <c r="K45" s="16"/>
      <c r="L45" s="4"/>
      <c r="M45" s="4"/>
      <c r="N45" s="4"/>
      <c r="O45" s="4"/>
      <c r="P45" s="7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6">
        <v>40</v>
      </c>
      <c r="B46" s="7">
        <v>195</v>
      </c>
      <c r="C46" s="7" t="s">
        <v>45</v>
      </c>
      <c r="D46" s="14" t="s">
        <v>67</v>
      </c>
      <c r="E46" s="11" t="s">
        <v>68</v>
      </c>
      <c r="F46" s="64">
        <v>45.44</v>
      </c>
      <c r="G46" s="20">
        <f t="shared" si="0"/>
        <v>7.729999999999997</v>
      </c>
      <c r="H46" s="6" t="str">
        <f t="shared" si="1"/>
        <v>II разр.</v>
      </c>
      <c r="I46" s="3"/>
      <c r="J46" s="16"/>
      <c r="K46" s="16"/>
      <c r="L46" s="4"/>
      <c r="M46" s="4"/>
      <c r="N46" s="4"/>
      <c r="O46" s="4"/>
      <c r="P46" s="7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6">
        <v>41</v>
      </c>
      <c r="B47" s="7">
        <v>153</v>
      </c>
      <c r="C47" s="7" t="s">
        <v>45</v>
      </c>
      <c r="D47" s="14" t="s">
        <v>132</v>
      </c>
      <c r="E47" s="11" t="s">
        <v>47</v>
      </c>
      <c r="F47" s="65">
        <v>61.89</v>
      </c>
      <c r="G47" s="20">
        <f t="shared" si="0"/>
        <v>24.18</v>
      </c>
      <c r="H47" s="6" t="str">
        <f t="shared" si="1"/>
        <v>III юн.</v>
      </c>
      <c r="I47" s="3"/>
      <c r="J47" s="16"/>
      <c r="K47" s="16"/>
      <c r="L47" s="4"/>
      <c r="M47" s="4"/>
      <c r="N47" s="4"/>
      <c r="O47" s="4"/>
      <c r="P47" s="7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6">
        <v>42</v>
      </c>
      <c r="B48" s="7">
        <v>191</v>
      </c>
      <c r="C48" s="7" t="s">
        <v>43</v>
      </c>
      <c r="D48" s="14" t="s">
        <v>100</v>
      </c>
      <c r="E48" s="11" t="s">
        <v>47</v>
      </c>
      <c r="F48" s="64">
        <v>65.87</v>
      </c>
      <c r="G48" s="20">
        <f t="shared" si="0"/>
        <v>28.160000000000004</v>
      </c>
      <c r="H48" s="6" t="str">
        <f t="shared" si="1"/>
        <v>III юн.</v>
      </c>
      <c r="I48" s="3"/>
      <c r="J48" s="16"/>
      <c r="K48" s="16"/>
      <c r="L48" s="4"/>
      <c r="M48" s="4"/>
      <c r="N48" s="4"/>
      <c r="O48" s="4"/>
      <c r="P48" s="7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6"/>
      <c r="B49" s="7">
        <v>196</v>
      </c>
      <c r="C49" s="7" t="s">
        <v>43</v>
      </c>
      <c r="D49" s="14" t="s">
        <v>103</v>
      </c>
      <c r="E49" s="11" t="s">
        <v>68</v>
      </c>
      <c r="F49" s="64" t="s">
        <v>135</v>
      </c>
      <c r="G49" s="20"/>
      <c r="H49" s="6">
        <f t="shared" si="1"/>
      </c>
      <c r="I49" s="3"/>
      <c r="J49" s="16"/>
      <c r="K49" s="16"/>
      <c r="L49" s="4"/>
      <c r="M49" s="4"/>
      <c r="N49" s="4"/>
      <c r="O49" s="4"/>
      <c r="P49" s="7"/>
      <c r="Q49" s="4"/>
      <c r="R49" s="4"/>
      <c r="S49" s="4"/>
      <c r="T49" s="4"/>
      <c r="U49" s="4"/>
      <c r="V49" s="4"/>
      <c r="W49" s="4"/>
      <c r="X49" s="4"/>
    </row>
    <row r="50" spans="1:8" ht="8.25" customHeight="1" thickBot="1">
      <c r="A50" s="22"/>
      <c r="B50" s="23"/>
      <c r="C50" s="23"/>
      <c r="D50" s="24"/>
      <c r="E50" s="25"/>
      <c r="F50" s="58"/>
      <c r="G50" s="39"/>
      <c r="H50" s="22"/>
    </row>
    <row r="51" ht="13.5" thickTop="1"/>
    <row r="52" spans="6:8" ht="12.75">
      <c r="F52" s="48" t="s">
        <v>133</v>
      </c>
      <c r="H52" s="50"/>
    </row>
    <row r="53" spans="6:8" ht="12.75">
      <c r="F53" s="48" t="s">
        <v>136</v>
      </c>
      <c r="H53" s="50"/>
    </row>
    <row r="54" spans="6:8" ht="12.75">
      <c r="F54" s="49"/>
      <c r="H54" s="50"/>
    </row>
    <row r="55" spans="6:8" ht="17.25" customHeight="1">
      <c r="F55" s="49"/>
      <c r="H55" s="50"/>
    </row>
    <row r="56" spans="6:8" ht="17.25" customHeight="1">
      <c r="F56" s="49"/>
      <c r="H56" s="50"/>
    </row>
    <row r="57" ht="12.75">
      <c r="H57" s="50"/>
    </row>
    <row r="58" spans="2:9" ht="13.5">
      <c r="B58" s="51" t="s">
        <v>37</v>
      </c>
      <c r="F58" s="75" t="s">
        <v>54</v>
      </c>
      <c r="G58" s="75"/>
      <c r="H58" s="75"/>
      <c r="I58" s="50"/>
    </row>
  </sheetData>
  <sheetProtection/>
  <mergeCells count="8">
    <mergeCell ref="F58:H58"/>
    <mergeCell ref="A1:I1"/>
    <mergeCell ref="C5:E5"/>
    <mergeCell ref="A2:H2"/>
    <mergeCell ref="A3:H3"/>
    <mergeCell ref="A4:D4"/>
    <mergeCell ref="E4:H4"/>
    <mergeCell ref="F5:G5"/>
  </mergeCells>
  <printOptions/>
  <pageMargins left="0.5905511811023623" right="0.3937007874015748" top="0.3937007874015748" bottom="0.393700787401574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X43"/>
  <sheetViews>
    <sheetView view="pageBreakPreview" zoomScale="115" zoomScaleSheetLayoutView="115" workbookViewId="0" topLeftCell="A31">
      <selection activeCell="G5" sqref="G1:H16384"/>
    </sheetView>
  </sheetViews>
  <sheetFormatPr defaultColWidth="9.140625" defaultRowHeight="12.75"/>
  <cols>
    <col min="1" max="1" width="5.57421875" style="1" customWidth="1"/>
    <col min="2" max="2" width="5.421875" style="1" customWidth="1"/>
    <col min="3" max="3" width="5.7109375" style="1" customWidth="1"/>
    <col min="4" max="4" width="24.8515625" style="1" customWidth="1"/>
    <col min="5" max="5" width="25.7109375" style="1" customWidth="1"/>
    <col min="6" max="6" width="10.140625" style="1" customWidth="1"/>
    <col min="7" max="7" width="7.421875" style="1" customWidth="1"/>
    <col min="8" max="8" width="7.7109375" style="1" customWidth="1"/>
    <col min="9" max="9" width="2.8515625" style="1" customWidth="1"/>
    <col min="10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76" t="s">
        <v>129</v>
      </c>
      <c r="B1" s="76"/>
      <c r="C1" s="76"/>
      <c r="D1" s="76"/>
      <c r="E1" s="76"/>
      <c r="F1" s="76"/>
      <c r="G1" s="76"/>
      <c r="H1" s="76"/>
    </row>
    <row r="2" spans="1:8" ht="23.2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</row>
    <row r="3" spans="1:8" ht="21.7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</row>
    <row r="4" spans="1:8" ht="36" customHeight="1">
      <c r="A4" s="82" t="s">
        <v>17</v>
      </c>
      <c r="B4" s="82"/>
      <c r="C4" s="82"/>
      <c r="D4" s="82"/>
      <c r="E4" s="60"/>
      <c r="F4" s="83"/>
      <c r="G4" s="83"/>
      <c r="H4" s="83"/>
    </row>
    <row r="5" spans="1:8" ht="10.5" customHeight="1">
      <c r="A5" s="45"/>
      <c r="B5" s="45"/>
      <c r="C5" s="45"/>
      <c r="D5" s="45"/>
      <c r="E5" s="44"/>
      <c r="F5" s="46"/>
      <c r="G5" s="46"/>
      <c r="H5" s="46"/>
    </row>
    <row r="6" spans="2:24" ht="31.5" customHeight="1">
      <c r="B6" s="13"/>
      <c r="C6" s="77" t="str">
        <f>N_dev</f>
        <v>Девушки старшего возраста</v>
      </c>
      <c r="D6" s="77"/>
      <c r="E6" s="77"/>
      <c r="F6" s="77" t="str">
        <f>const!C9</f>
        <v>500 метров</v>
      </c>
      <c r="G6" s="77"/>
      <c r="H6" s="13"/>
      <c r="I6" s="5"/>
      <c r="J6" s="1">
        <v>41.5</v>
      </c>
      <c r="K6" s="1">
        <v>38.7</v>
      </c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9.5" customHeight="1" thickBot="1">
      <c r="A7" s="2" t="s">
        <v>3</v>
      </c>
      <c r="B7" s="2" t="s">
        <v>0</v>
      </c>
      <c r="C7" s="8" t="s">
        <v>5</v>
      </c>
      <c r="D7" s="2" t="s">
        <v>1</v>
      </c>
      <c r="E7" s="2" t="s">
        <v>40</v>
      </c>
      <c r="F7" s="2" t="s">
        <v>2</v>
      </c>
      <c r="G7" s="2" t="s">
        <v>8</v>
      </c>
      <c r="H7" s="2" t="s">
        <v>4</v>
      </c>
      <c r="I7" s="5"/>
      <c r="J7" s="16"/>
      <c r="K7" s="16"/>
      <c r="L7" s="4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4.25" customHeight="1" thickTop="1">
      <c r="A8" s="6">
        <v>1</v>
      </c>
      <c r="B8" s="7">
        <v>60</v>
      </c>
      <c r="C8" s="18" t="s">
        <v>45</v>
      </c>
      <c r="D8" s="14" t="s">
        <v>110</v>
      </c>
      <c r="E8" s="12" t="s">
        <v>47</v>
      </c>
      <c r="F8" s="54">
        <v>40.67</v>
      </c>
      <c r="G8" s="61">
        <f>F8-F$8</f>
        <v>0</v>
      </c>
      <c r="H8" s="6" t="s">
        <v>39</v>
      </c>
      <c r="I8" s="5"/>
      <c r="J8" s="16"/>
      <c r="K8" s="47"/>
      <c r="L8" s="4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4.25" customHeight="1">
      <c r="A9" s="6">
        <v>2</v>
      </c>
      <c r="B9" s="7">
        <v>51</v>
      </c>
      <c r="C9" s="7" t="s">
        <v>45</v>
      </c>
      <c r="D9" s="14" t="s">
        <v>117</v>
      </c>
      <c r="E9" s="12" t="s">
        <v>78</v>
      </c>
      <c r="F9" s="55">
        <v>42.01</v>
      </c>
      <c r="G9" s="62">
        <f aca="true" t="shared" si="0" ref="G9:G31">F9-F$8</f>
        <v>1.3399999999999963</v>
      </c>
      <c r="H9" s="6" t="s">
        <v>30</v>
      </c>
      <c r="I9" s="5"/>
      <c r="J9" s="16"/>
      <c r="K9" s="47"/>
      <c r="L9" s="4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4.25" customHeight="1">
      <c r="A10" s="6">
        <v>3</v>
      </c>
      <c r="B10" s="7">
        <v>63</v>
      </c>
      <c r="C10" s="7" t="s">
        <v>43</v>
      </c>
      <c r="D10" s="14" t="s">
        <v>131</v>
      </c>
      <c r="E10" s="12" t="s">
        <v>47</v>
      </c>
      <c r="F10" s="55">
        <v>42.07</v>
      </c>
      <c r="G10" s="62">
        <f t="shared" si="0"/>
        <v>1.3999999999999986</v>
      </c>
      <c r="H10" s="6" t="str">
        <f aca="true" t="shared" si="1" ref="H10:H15">IF(F10&lt;=44.1,"КМС",IF(F10&lt;=46.9,"I разр.",IF(F10&lt;=49.7,"II разр.",IF(F10&lt;=53.2,"III разр.",IF(F10&lt;=57.4,"I юн.",IF(F10&lt;=63,"II юн.",IF(F10&lt;=70,"III юн.","")))))))</f>
        <v>КМС</v>
      </c>
      <c r="I10" s="5"/>
      <c r="J10" s="16"/>
      <c r="K10" s="47"/>
      <c r="L10" s="4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6">
        <v>4</v>
      </c>
      <c r="B11" s="7">
        <v>54</v>
      </c>
      <c r="C11" s="7" t="s">
        <v>43</v>
      </c>
      <c r="D11" s="14" t="s">
        <v>116</v>
      </c>
      <c r="E11" s="12" t="s">
        <v>46</v>
      </c>
      <c r="F11" s="55">
        <v>43.32</v>
      </c>
      <c r="G11" s="62">
        <f t="shared" si="0"/>
        <v>2.6499999999999986</v>
      </c>
      <c r="H11" s="6" t="str">
        <f t="shared" si="1"/>
        <v>КМС</v>
      </c>
      <c r="I11" s="5"/>
      <c r="J11" s="16"/>
      <c r="K11" s="47"/>
      <c r="L11" s="4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4.25" customHeight="1">
      <c r="A12" s="6">
        <v>5</v>
      </c>
      <c r="B12" s="7">
        <v>53</v>
      </c>
      <c r="C12" s="7" t="s">
        <v>43</v>
      </c>
      <c r="D12" s="14" t="s">
        <v>120</v>
      </c>
      <c r="E12" s="12" t="s">
        <v>46</v>
      </c>
      <c r="F12" s="55">
        <v>43.49</v>
      </c>
      <c r="G12" s="62">
        <f t="shared" si="0"/>
        <v>2.8200000000000003</v>
      </c>
      <c r="H12" s="6" t="str">
        <f t="shared" si="1"/>
        <v>КМС</v>
      </c>
      <c r="I12" s="5"/>
      <c r="J12" s="16"/>
      <c r="K12" s="47"/>
      <c r="L12" s="4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4.25" customHeight="1">
      <c r="A13" s="6">
        <v>6</v>
      </c>
      <c r="B13" s="7">
        <v>52</v>
      </c>
      <c r="C13" s="7" t="s">
        <v>43</v>
      </c>
      <c r="D13" s="14" t="s">
        <v>109</v>
      </c>
      <c r="E13" s="12" t="s">
        <v>78</v>
      </c>
      <c r="F13" s="55">
        <v>43.62</v>
      </c>
      <c r="G13" s="62">
        <f t="shared" si="0"/>
        <v>2.9499999999999957</v>
      </c>
      <c r="H13" s="6" t="str">
        <f t="shared" si="1"/>
        <v>КМС</v>
      </c>
      <c r="I13" s="5"/>
      <c r="J13" s="16"/>
      <c r="K13" s="47"/>
      <c r="L13" s="4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4.25" customHeight="1">
      <c r="A14" s="6">
        <v>7</v>
      </c>
      <c r="B14" s="7">
        <v>59</v>
      </c>
      <c r="C14" s="7" t="s">
        <v>45</v>
      </c>
      <c r="D14" s="14" t="s">
        <v>115</v>
      </c>
      <c r="E14" s="12" t="s">
        <v>47</v>
      </c>
      <c r="F14" s="55">
        <v>44.19</v>
      </c>
      <c r="G14" s="62">
        <f t="shared" si="0"/>
        <v>3.519999999999996</v>
      </c>
      <c r="H14" s="6" t="str">
        <f t="shared" si="1"/>
        <v>I разр.</v>
      </c>
      <c r="I14" s="5"/>
      <c r="J14" s="16"/>
      <c r="K14" s="47"/>
      <c r="L14" s="4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4.25" customHeight="1">
      <c r="A15" s="6">
        <v>8</v>
      </c>
      <c r="B15" s="7">
        <v>61</v>
      </c>
      <c r="C15" s="7" t="s">
        <v>43</v>
      </c>
      <c r="D15" s="14" t="s">
        <v>114</v>
      </c>
      <c r="E15" s="12" t="s">
        <v>47</v>
      </c>
      <c r="F15" s="55">
        <v>44.29</v>
      </c>
      <c r="G15" s="62">
        <f t="shared" si="0"/>
        <v>3.6199999999999974</v>
      </c>
      <c r="H15" s="6" t="str">
        <f t="shared" si="1"/>
        <v>I разр.</v>
      </c>
      <c r="I15" s="5"/>
      <c r="J15" s="16"/>
      <c r="K15" s="47"/>
      <c r="L15" s="4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4.25" customHeight="1">
      <c r="A16" s="6">
        <v>9</v>
      </c>
      <c r="B16" s="7">
        <v>74</v>
      </c>
      <c r="C16" s="7" t="s">
        <v>45</v>
      </c>
      <c r="D16" s="14" t="s">
        <v>48</v>
      </c>
      <c r="E16" s="12" t="s">
        <v>49</v>
      </c>
      <c r="F16" s="55">
        <v>44.42</v>
      </c>
      <c r="G16" s="62">
        <f t="shared" si="0"/>
        <v>3.75</v>
      </c>
      <c r="H16" s="6" t="s">
        <v>42</v>
      </c>
      <c r="I16" s="5"/>
      <c r="J16" s="16"/>
      <c r="K16" s="47"/>
      <c r="L16" s="4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4.25" customHeight="1">
      <c r="A17" s="6">
        <v>10</v>
      </c>
      <c r="B17" s="7">
        <v>62</v>
      </c>
      <c r="C17" s="7" t="s">
        <v>45</v>
      </c>
      <c r="D17" s="14" t="s">
        <v>119</v>
      </c>
      <c r="E17" s="12" t="s">
        <v>47</v>
      </c>
      <c r="F17" s="55">
        <v>44.59</v>
      </c>
      <c r="G17" s="62">
        <f t="shared" si="0"/>
        <v>3.9200000000000017</v>
      </c>
      <c r="H17" s="6" t="str">
        <f aca="true" t="shared" si="2" ref="H17:H22">IF(F17&lt;=44.1,"КМС",IF(F17&lt;=46.9,"I разр.",IF(F17&lt;=49.7,"II разр.",IF(F17&lt;=53.2,"III разр.",IF(F17&lt;=57.4,"I юн.",IF(F17&lt;=63,"II юн.",IF(F17&lt;=70,"III юн.","")))))))</f>
        <v>I разр.</v>
      </c>
      <c r="I17" s="5"/>
      <c r="J17" s="16"/>
      <c r="K17" s="47"/>
      <c r="L17" s="4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4.25" customHeight="1">
      <c r="A18" s="6">
        <v>11</v>
      </c>
      <c r="B18" s="7">
        <v>75</v>
      </c>
      <c r="C18" s="7" t="s">
        <v>43</v>
      </c>
      <c r="D18" s="14" t="s">
        <v>124</v>
      </c>
      <c r="E18" s="12" t="s">
        <v>70</v>
      </c>
      <c r="F18" s="55">
        <v>45.23</v>
      </c>
      <c r="G18" s="62">
        <f t="shared" si="0"/>
        <v>4.559999999999995</v>
      </c>
      <c r="H18" s="6" t="str">
        <f t="shared" si="2"/>
        <v>I разр.</v>
      </c>
      <c r="I18" s="5"/>
      <c r="J18" s="16"/>
      <c r="K18" s="47"/>
      <c r="L18" s="4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4.25" customHeight="1">
      <c r="A19" s="6">
        <v>12</v>
      </c>
      <c r="B19" s="7">
        <v>67</v>
      </c>
      <c r="C19" s="7" t="s">
        <v>45</v>
      </c>
      <c r="D19" s="14" t="s">
        <v>111</v>
      </c>
      <c r="E19" s="12" t="s">
        <v>68</v>
      </c>
      <c r="F19" s="55">
        <v>45.38</v>
      </c>
      <c r="G19" s="62">
        <f t="shared" si="0"/>
        <v>4.710000000000001</v>
      </c>
      <c r="H19" s="6" t="str">
        <f t="shared" si="2"/>
        <v>I разр.</v>
      </c>
      <c r="I19" s="5"/>
      <c r="J19" s="16"/>
      <c r="K19" s="47"/>
      <c r="L19" s="4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4.25" customHeight="1">
      <c r="A20" s="6">
        <v>13</v>
      </c>
      <c r="B20" s="7">
        <v>55</v>
      </c>
      <c r="C20" s="7" t="s">
        <v>45</v>
      </c>
      <c r="D20" s="14" t="s">
        <v>53</v>
      </c>
      <c r="E20" s="12" t="s">
        <v>46</v>
      </c>
      <c r="F20" s="55">
        <v>45.58</v>
      </c>
      <c r="G20" s="62">
        <f t="shared" si="0"/>
        <v>4.909999999999997</v>
      </c>
      <c r="H20" s="6" t="str">
        <f t="shared" si="2"/>
        <v>I разр.</v>
      </c>
      <c r="I20" s="5"/>
      <c r="J20" s="16"/>
      <c r="K20" s="47"/>
      <c r="L20" s="4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4.25" customHeight="1">
      <c r="A21" s="6">
        <v>14</v>
      </c>
      <c r="B21" s="7">
        <v>72</v>
      </c>
      <c r="C21" s="7" t="s">
        <v>43</v>
      </c>
      <c r="D21" s="14" t="s">
        <v>51</v>
      </c>
      <c r="E21" s="12" t="s">
        <v>52</v>
      </c>
      <c r="F21" s="55">
        <v>45.67</v>
      </c>
      <c r="G21" s="62">
        <f t="shared" si="0"/>
        <v>5</v>
      </c>
      <c r="H21" s="6" t="str">
        <f t="shared" si="2"/>
        <v>I разр.</v>
      </c>
      <c r="I21" s="5"/>
      <c r="J21" s="16"/>
      <c r="K21" s="47"/>
      <c r="L21" s="4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4.25" customHeight="1">
      <c r="A22" s="6">
        <v>15</v>
      </c>
      <c r="B22" s="7"/>
      <c r="C22" s="7" t="s">
        <v>43</v>
      </c>
      <c r="D22" s="12" t="s">
        <v>127</v>
      </c>
      <c r="E22" s="12" t="s">
        <v>128</v>
      </c>
      <c r="F22" s="55">
        <v>46</v>
      </c>
      <c r="G22" s="62">
        <f t="shared" si="0"/>
        <v>5.329999999999998</v>
      </c>
      <c r="H22" s="6" t="str">
        <f t="shared" si="2"/>
        <v>I разр.</v>
      </c>
      <c r="I22" s="5"/>
      <c r="J22" s="16"/>
      <c r="K22" s="47"/>
      <c r="L22" s="4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4.25" customHeight="1">
      <c r="A23" s="6">
        <v>16</v>
      </c>
      <c r="B23" s="7">
        <v>68</v>
      </c>
      <c r="C23" s="7" t="s">
        <v>43</v>
      </c>
      <c r="D23" s="14" t="s">
        <v>122</v>
      </c>
      <c r="E23" s="12" t="s">
        <v>68</v>
      </c>
      <c r="F23" s="55">
        <v>46.07</v>
      </c>
      <c r="G23" s="62">
        <f t="shared" si="0"/>
        <v>5.399999999999999</v>
      </c>
      <c r="H23" s="6" t="s">
        <v>42</v>
      </c>
      <c r="I23" s="5"/>
      <c r="J23" s="16"/>
      <c r="K23" s="47"/>
      <c r="L23" s="4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4.25" customHeight="1">
      <c r="A24" s="6">
        <v>17</v>
      </c>
      <c r="B24" s="7">
        <v>66</v>
      </c>
      <c r="C24" s="7" t="s">
        <v>43</v>
      </c>
      <c r="D24" s="14" t="s">
        <v>123</v>
      </c>
      <c r="E24" s="12" t="s">
        <v>68</v>
      </c>
      <c r="F24" s="55">
        <v>46.15</v>
      </c>
      <c r="G24" s="62">
        <f t="shared" si="0"/>
        <v>5.479999999999997</v>
      </c>
      <c r="H24" s="6" t="str">
        <f aca="true" t="shared" si="3" ref="H24:H31">IF(F24&lt;=44.1,"КМС",IF(F24&lt;=46.9,"I разр.",IF(F24&lt;=49.7,"II разр.",IF(F24&lt;=53.2,"III разр.",IF(F24&lt;=57.4,"I юн.",IF(F24&lt;=63,"II юн.",IF(F24&lt;=70,"III юн.","")))))))</f>
        <v>I разр.</v>
      </c>
      <c r="I24" s="5"/>
      <c r="J24" s="16"/>
      <c r="K24" s="47"/>
      <c r="L24" s="4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4.25" customHeight="1">
      <c r="A25" s="6">
        <v>18</v>
      </c>
      <c r="B25" s="7">
        <v>69</v>
      </c>
      <c r="C25" s="7" t="s">
        <v>45</v>
      </c>
      <c r="D25" s="14" t="s">
        <v>121</v>
      </c>
      <c r="E25" s="12" t="s">
        <v>52</v>
      </c>
      <c r="F25" s="55">
        <v>47.37</v>
      </c>
      <c r="G25" s="62">
        <f t="shared" si="0"/>
        <v>6.699999999999996</v>
      </c>
      <c r="H25" s="6" t="str">
        <f t="shared" si="3"/>
        <v>II разр.</v>
      </c>
      <c r="I25" s="5"/>
      <c r="J25" s="16"/>
      <c r="K25" s="47"/>
      <c r="L25" s="4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4.25" customHeight="1">
      <c r="A26" s="6">
        <v>19</v>
      </c>
      <c r="B26" s="7">
        <v>56</v>
      </c>
      <c r="C26" s="7" t="s">
        <v>45</v>
      </c>
      <c r="D26" s="14" t="s">
        <v>50</v>
      </c>
      <c r="E26" s="12" t="s">
        <v>46</v>
      </c>
      <c r="F26" s="55">
        <v>47.69</v>
      </c>
      <c r="G26" s="62">
        <f t="shared" si="0"/>
        <v>7.019999999999996</v>
      </c>
      <c r="H26" s="6" t="str">
        <f t="shared" si="3"/>
        <v>II разр.</v>
      </c>
      <c r="I26" s="5"/>
      <c r="J26" s="16"/>
      <c r="K26" s="47"/>
      <c r="L26" s="4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4.25" customHeight="1">
      <c r="A27" s="6">
        <v>20</v>
      </c>
      <c r="B27" s="7">
        <v>58</v>
      </c>
      <c r="C27" s="7" t="s">
        <v>43</v>
      </c>
      <c r="D27" s="14" t="s">
        <v>108</v>
      </c>
      <c r="E27" s="12" t="s">
        <v>47</v>
      </c>
      <c r="F27" s="55">
        <v>48.13</v>
      </c>
      <c r="G27" s="62">
        <f t="shared" si="0"/>
        <v>7.460000000000001</v>
      </c>
      <c r="H27" s="6" t="str">
        <f t="shared" si="3"/>
        <v>II разр.</v>
      </c>
      <c r="I27" s="5"/>
      <c r="J27" s="16"/>
      <c r="K27" s="47"/>
      <c r="L27" s="4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4.25" customHeight="1">
      <c r="A28" s="6">
        <v>21</v>
      </c>
      <c r="B28" s="7">
        <v>64</v>
      </c>
      <c r="C28" s="7" t="s">
        <v>43</v>
      </c>
      <c r="D28" s="14" t="s">
        <v>118</v>
      </c>
      <c r="E28" s="12" t="s">
        <v>91</v>
      </c>
      <c r="F28" s="55">
        <v>49.3</v>
      </c>
      <c r="G28" s="62">
        <f t="shared" si="0"/>
        <v>8.629999999999995</v>
      </c>
      <c r="H28" s="6" t="str">
        <f t="shared" si="3"/>
        <v>II разр.</v>
      </c>
      <c r="I28" s="5"/>
      <c r="J28" s="16"/>
      <c r="K28" s="47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4.25" customHeight="1">
      <c r="A29" s="6">
        <v>22</v>
      </c>
      <c r="B29" s="7">
        <v>73</v>
      </c>
      <c r="C29" s="7" t="s">
        <v>45</v>
      </c>
      <c r="D29" s="14" t="s">
        <v>125</v>
      </c>
      <c r="E29" s="12" t="s">
        <v>49</v>
      </c>
      <c r="F29" s="55">
        <v>51.59</v>
      </c>
      <c r="G29" s="62">
        <f t="shared" si="0"/>
        <v>10.920000000000002</v>
      </c>
      <c r="H29" s="6" t="str">
        <f t="shared" si="3"/>
        <v>III разр.</v>
      </c>
      <c r="I29" s="5"/>
      <c r="J29" s="16"/>
      <c r="K29" s="47"/>
      <c r="L29" s="4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4.25" customHeight="1">
      <c r="A30" s="6">
        <v>23</v>
      </c>
      <c r="B30" s="7">
        <v>65</v>
      </c>
      <c r="C30" s="7" t="s">
        <v>45</v>
      </c>
      <c r="D30" s="14" t="s">
        <v>112</v>
      </c>
      <c r="E30" s="12" t="s">
        <v>113</v>
      </c>
      <c r="F30" s="55">
        <v>54</v>
      </c>
      <c r="G30" s="62">
        <f t="shared" si="0"/>
        <v>13.329999999999998</v>
      </c>
      <c r="H30" s="6" t="str">
        <f t="shared" si="3"/>
        <v>I юн.</v>
      </c>
      <c r="I30" s="5"/>
      <c r="J30" s="16"/>
      <c r="K30" s="47"/>
      <c r="L30" s="4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4.25" customHeight="1">
      <c r="A31" s="6">
        <v>24</v>
      </c>
      <c r="B31" s="7">
        <v>57</v>
      </c>
      <c r="C31" s="7" t="s">
        <v>43</v>
      </c>
      <c r="D31" s="14" t="s">
        <v>126</v>
      </c>
      <c r="E31" s="12" t="s">
        <v>46</v>
      </c>
      <c r="F31" s="55">
        <v>62.3</v>
      </c>
      <c r="G31" s="62">
        <f t="shared" si="0"/>
        <v>21.629999999999995</v>
      </c>
      <c r="H31" s="6" t="str">
        <f t="shared" si="3"/>
        <v>II юн.</v>
      </c>
      <c r="I31" s="5"/>
      <c r="J31" s="16"/>
      <c r="K31" s="47"/>
      <c r="L31" s="4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8.25" customHeight="1" thickBot="1">
      <c r="A32" s="22"/>
      <c r="B32" s="23"/>
      <c r="C32" s="23"/>
      <c r="D32" s="24"/>
      <c r="E32" s="26"/>
      <c r="F32" s="56"/>
      <c r="G32" s="39"/>
      <c r="H32" s="22"/>
      <c r="I32" s="5"/>
      <c r="J32" s="16"/>
      <c r="K32" s="16"/>
      <c r="L32" s="4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ht="17.25" customHeight="1" thickTop="1"/>
    <row r="34" spans="6:8" ht="12.75">
      <c r="F34" s="48" t="s">
        <v>58</v>
      </c>
      <c r="H34" s="50"/>
    </row>
    <row r="35" spans="6:8" ht="12.75">
      <c r="F35" s="48" t="s">
        <v>130</v>
      </c>
      <c r="H35" s="50"/>
    </row>
    <row r="36" spans="6:8" ht="12.75">
      <c r="F36" s="49"/>
      <c r="H36" s="50"/>
    </row>
    <row r="37" ht="13.5" customHeight="1">
      <c r="H37" s="50"/>
    </row>
    <row r="38" ht="13.5" customHeight="1">
      <c r="H38" s="50"/>
    </row>
    <row r="39" ht="13.5" customHeight="1">
      <c r="H39" s="50"/>
    </row>
    <row r="40" ht="13.5" customHeight="1">
      <c r="H40" s="50"/>
    </row>
    <row r="41" ht="12.75">
      <c r="H41" s="50"/>
    </row>
    <row r="42" ht="12.75">
      <c r="H42" s="50"/>
    </row>
    <row r="43" spans="2:8" ht="13.5">
      <c r="B43" s="51" t="s">
        <v>37</v>
      </c>
      <c r="F43" s="52" t="s">
        <v>54</v>
      </c>
      <c r="H43" s="50"/>
    </row>
  </sheetData>
  <sheetProtection/>
  <mergeCells count="7">
    <mergeCell ref="A1:H1"/>
    <mergeCell ref="F6:G6"/>
    <mergeCell ref="C6:E6"/>
    <mergeCell ref="A2:H2"/>
    <mergeCell ref="A3:H3"/>
    <mergeCell ref="A4:D4"/>
    <mergeCell ref="F4:H4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rgb="FF00B0F0"/>
  </sheetPr>
  <dimension ref="A1:AD44"/>
  <sheetViews>
    <sheetView view="pageBreakPreview" zoomScale="115" zoomScaleSheetLayoutView="115" zoomScalePageLayoutView="0" workbookViewId="0" topLeftCell="A31">
      <selection activeCell="I1" sqref="I1:J16384"/>
    </sheetView>
  </sheetViews>
  <sheetFormatPr defaultColWidth="9.140625" defaultRowHeight="12.75"/>
  <cols>
    <col min="1" max="1" width="5.57421875" style="1" customWidth="1"/>
    <col min="2" max="3" width="6.28125" style="1" customWidth="1"/>
    <col min="4" max="4" width="25.140625" style="1" customWidth="1"/>
    <col min="5" max="5" width="27.140625" style="1" customWidth="1"/>
    <col min="6" max="6" width="9.28125" style="1" customWidth="1"/>
    <col min="7" max="7" width="7.28125" style="1" customWidth="1"/>
    <col min="8" max="8" width="8.57421875" style="1" customWidth="1"/>
    <col min="9" max="9" width="4.140625" style="1" hidden="1" customWidth="1"/>
    <col min="10" max="10" width="7.2812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9" ht="18.75">
      <c r="A1" s="76" t="s">
        <v>129</v>
      </c>
      <c r="B1" s="76"/>
      <c r="C1" s="76"/>
      <c r="D1" s="76"/>
      <c r="E1" s="76"/>
      <c r="F1" s="76"/>
      <c r="G1" s="76"/>
      <c r="H1" s="76"/>
      <c r="I1" s="67"/>
    </row>
    <row r="2" spans="1:9" ht="28.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  <c r="I2" s="66"/>
    </row>
    <row r="3" spans="1:9" ht="23.2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  <c r="I3" s="66"/>
    </row>
    <row r="4" spans="1:8" ht="26.25" customHeight="1">
      <c r="A4" s="82" t="s">
        <v>17</v>
      </c>
      <c r="B4" s="82"/>
      <c r="C4" s="82"/>
      <c r="D4" s="82"/>
      <c r="E4" s="59"/>
      <c r="F4" s="83"/>
      <c r="G4" s="83"/>
      <c r="H4" s="83"/>
    </row>
    <row r="5" spans="2:30" ht="22.5" customHeight="1">
      <c r="B5" s="13"/>
      <c r="C5" s="84" t="str">
        <f>N_un</f>
        <v>Юноши старшего возраста</v>
      </c>
      <c r="D5" s="84"/>
      <c r="E5" s="84"/>
      <c r="F5" s="15" t="str">
        <f>const!C10</f>
        <v>1500 метров</v>
      </c>
      <c r="G5" s="13"/>
      <c r="H5" s="13"/>
      <c r="I5" s="3"/>
      <c r="J5" s="4" t="s">
        <v>28</v>
      </c>
      <c r="K5" s="4" t="s">
        <v>29</v>
      </c>
      <c r="N5" s="4"/>
      <c r="O5" s="4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6.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3"/>
      <c r="J6" s="16"/>
      <c r="K6" s="16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.75" customHeight="1" thickTop="1">
      <c r="A7" s="19">
        <v>1</v>
      </c>
      <c r="B7" s="7">
        <v>186</v>
      </c>
      <c r="C7" s="7" t="s">
        <v>45</v>
      </c>
      <c r="D7" s="14" t="s">
        <v>85</v>
      </c>
      <c r="E7" s="42" t="s">
        <v>47</v>
      </c>
      <c r="F7" s="35">
        <f aca="true" t="shared" si="0" ref="F7:F35">(I7*60+J7)/86400</f>
        <v>0.0013560185185185186</v>
      </c>
      <c r="G7" s="36">
        <f aca="true" t="shared" si="1" ref="G7:G35">(F7-F$7)*86400</f>
        <v>0</v>
      </c>
      <c r="H7" s="6" t="s">
        <v>39</v>
      </c>
      <c r="I7" s="3">
        <v>1</v>
      </c>
      <c r="J7" s="16">
        <v>57.16</v>
      </c>
      <c r="K7" s="47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.75" customHeight="1">
      <c r="A8" s="6">
        <v>2</v>
      </c>
      <c r="B8" s="7">
        <v>187</v>
      </c>
      <c r="C8" s="7" t="s">
        <v>45</v>
      </c>
      <c r="D8" s="14" t="s">
        <v>74</v>
      </c>
      <c r="E8" s="11" t="s">
        <v>47</v>
      </c>
      <c r="F8" s="38">
        <f t="shared" si="0"/>
        <v>0.0013935185185185185</v>
      </c>
      <c r="G8" s="20">
        <f t="shared" si="1"/>
        <v>3.2399999999999993</v>
      </c>
      <c r="H8" s="6" t="str">
        <f aca="true" t="shared" si="2" ref="H8:H35">IF(F8&lt;=128/86400,"КМС",IF(F8&lt;=137.4/86400,"I разр.",IF(F8&lt;=148.2/86400,"II разр.",IF(F8&lt;=161.7/86400,"III разр.",IF(F8&lt;=177.9/86400,"I юн.",IF(F8&lt;=199.5/86400,"II юн.",IF(F8&lt;=226.5/86400,"III юн.","")))))))</f>
        <v>КМС</v>
      </c>
      <c r="I8" s="3">
        <v>2</v>
      </c>
      <c r="J8" s="16">
        <v>0.4</v>
      </c>
      <c r="K8" s="47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.75" customHeight="1">
      <c r="A9" s="6">
        <v>3</v>
      </c>
      <c r="B9" s="7">
        <v>185</v>
      </c>
      <c r="C9" s="7" t="s">
        <v>43</v>
      </c>
      <c r="D9" s="14" t="s">
        <v>89</v>
      </c>
      <c r="E9" s="11" t="s">
        <v>47</v>
      </c>
      <c r="F9" s="38">
        <f t="shared" si="0"/>
        <v>0.001404861111111111</v>
      </c>
      <c r="G9" s="20">
        <f t="shared" si="1"/>
        <v>4.2199999999999935</v>
      </c>
      <c r="H9" s="6" t="str">
        <f t="shared" si="2"/>
        <v>КМС</v>
      </c>
      <c r="I9" s="3">
        <v>2</v>
      </c>
      <c r="J9" s="16">
        <v>1.38</v>
      </c>
      <c r="K9" s="47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.75" customHeight="1">
      <c r="A10" s="6">
        <v>4</v>
      </c>
      <c r="B10" s="7">
        <v>183</v>
      </c>
      <c r="C10" s="7" t="s">
        <v>43</v>
      </c>
      <c r="D10" s="14" t="s">
        <v>86</v>
      </c>
      <c r="E10" s="11" t="s">
        <v>47</v>
      </c>
      <c r="F10" s="38">
        <f t="shared" si="0"/>
        <v>0.0014094907407407407</v>
      </c>
      <c r="G10" s="20">
        <f t="shared" si="1"/>
        <v>4.61999999999999</v>
      </c>
      <c r="H10" s="6" t="str">
        <f t="shared" si="2"/>
        <v>КМС</v>
      </c>
      <c r="I10" s="3">
        <v>2</v>
      </c>
      <c r="J10" s="16">
        <v>1.78</v>
      </c>
      <c r="K10" s="47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.75" customHeight="1">
      <c r="A11" s="6">
        <v>5</v>
      </c>
      <c r="B11" s="7">
        <v>172</v>
      </c>
      <c r="C11" s="7" t="s">
        <v>45</v>
      </c>
      <c r="D11" s="14" t="s">
        <v>77</v>
      </c>
      <c r="E11" s="11" t="s">
        <v>78</v>
      </c>
      <c r="F11" s="38">
        <f t="shared" si="0"/>
        <v>0.0014212962962962964</v>
      </c>
      <c r="G11" s="20">
        <f t="shared" si="1"/>
        <v>5.640000000000003</v>
      </c>
      <c r="H11" s="6" t="str">
        <f t="shared" si="2"/>
        <v>КМС</v>
      </c>
      <c r="I11" s="3">
        <v>2</v>
      </c>
      <c r="J11" s="16">
        <v>2.8</v>
      </c>
      <c r="K11" s="47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.75" customHeight="1">
      <c r="A12" s="6">
        <v>6</v>
      </c>
      <c r="B12" s="7">
        <v>189</v>
      </c>
      <c r="C12" s="7" t="s">
        <v>45</v>
      </c>
      <c r="D12" s="14" t="s">
        <v>106</v>
      </c>
      <c r="E12" s="11" t="s">
        <v>47</v>
      </c>
      <c r="F12" s="38">
        <f t="shared" si="0"/>
        <v>0.0014373842592592591</v>
      </c>
      <c r="G12" s="20">
        <f t="shared" si="1"/>
        <v>7.029999999999985</v>
      </c>
      <c r="H12" s="6" t="str">
        <f t="shared" si="2"/>
        <v>КМС</v>
      </c>
      <c r="I12" s="3">
        <v>2</v>
      </c>
      <c r="J12" s="16">
        <v>4.19</v>
      </c>
      <c r="K12" s="47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.75" customHeight="1">
      <c r="A13" s="6">
        <v>7</v>
      </c>
      <c r="B13" s="7">
        <v>184</v>
      </c>
      <c r="C13" s="7" t="s">
        <v>43</v>
      </c>
      <c r="D13" s="14" t="s">
        <v>66</v>
      </c>
      <c r="E13" s="11" t="s">
        <v>47</v>
      </c>
      <c r="F13" s="38">
        <f t="shared" si="0"/>
        <v>0.0014395833333333333</v>
      </c>
      <c r="G13" s="20">
        <f t="shared" si="1"/>
        <v>7.2199999999999935</v>
      </c>
      <c r="H13" s="6" t="str">
        <f t="shared" si="2"/>
        <v>КМС</v>
      </c>
      <c r="I13" s="3">
        <v>2</v>
      </c>
      <c r="J13" s="16">
        <v>4.38</v>
      </c>
      <c r="K13" s="47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.75" customHeight="1">
      <c r="A14" s="6">
        <v>8</v>
      </c>
      <c r="B14" s="7">
        <v>188</v>
      </c>
      <c r="C14" s="7" t="s">
        <v>45</v>
      </c>
      <c r="D14" s="14" t="s">
        <v>99</v>
      </c>
      <c r="E14" s="11" t="s">
        <v>47</v>
      </c>
      <c r="F14" s="38">
        <f t="shared" si="0"/>
        <v>0.0014402777777777777</v>
      </c>
      <c r="G14" s="20">
        <f t="shared" si="1"/>
        <v>7.279999999999993</v>
      </c>
      <c r="H14" s="6" t="str">
        <f t="shared" si="2"/>
        <v>КМС</v>
      </c>
      <c r="I14" s="3">
        <v>2</v>
      </c>
      <c r="J14" s="16">
        <v>4.44</v>
      </c>
      <c r="K14" s="47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.75" customHeight="1">
      <c r="A15" s="6">
        <v>9</v>
      </c>
      <c r="B15" s="7">
        <v>174</v>
      </c>
      <c r="C15" s="7" t="s">
        <v>43</v>
      </c>
      <c r="D15" s="14" t="s">
        <v>105</v>
      </c>
      <c r="E15" s="11" t="s">
        <v>46</v>
      </c>
      <c r="F15" s="38">
        <f t="shared" si="0"/>
        <v>0.001442013888888889</v>
      </c>
      <c r="G15" s="20">
        <f t="shared" si="1"/>
        <v>7.4300000000000015</v>
      </c>
      <c r="H15" s="6" t="str">
        <f t="shared" si="2"/>
        <v>КМС</v>
      </c>
      <c r="I15" s="3">
        <v>2</v>
      </c>
      <c r="J15" s="16">
        <v>4.59</v>
      </c>
      <c r="K15" s="47"/>
      <c r="N15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.75" customHeight="1">
      <c r="A16" s="6">
        <v>10</v>
      </c>
      <c r="B16" s="7">
        <v>205</v>
      </c>
      <c r="C16" s="7" t="s">
        <v>45</v>
      </c>
      <c r="D16" s="14" t="s">
        <v>69</v>
      </c>
      <c r="E16" s="11" t="s">
        <v>70</v>
      </c>
      <c r="F16" s="38">
        <f t="shared" si="0"/>
        <v>0.0014450231481481482</v>
      </c>
      <c r="G16" s="20">
        <f t="shared" si="1"/>
        <v>7.69</v>
      </c>
      <c r="H16" s="6" t="str">
        <f t="shared" si="2"/>
        <v>КМС</v>
      </c>
      <c r="I16" s="3">
        <v>2</v>
      </c>
      <c r="J16" s="16">
        <v>4.85</v>
      </c>
      <c r="K16" s="47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.75" customHeight="1">
      <c r="A17" s="6">
        <v>11</v>
      </c>
      <c r="B17" s="7">
        <v>171</v>
      </c>
      <c r="C17" s="7" t="s">
        <v>43</v>
      </c>
      <c r="D17" s="14" t="s">
        <v>98</v>
      </c>
      <c r="E17" s="11" t="s">
        <v>78</v>
      </c>
      <c r="F17" s="38">
        <f t="shared" si="0"/>
        <v>0.0014516203703703705</v>
      </c>
      <c r="G17" s="20">
        <f t="shared" si="1"/>
        <v>8.260000000000007</v>
      </c>
      <c r="H17" s="6" t="str">
        <f t="shared" si="2"/>
        <v>КМС</v>
      </c>
      <c r="I17" s="3">
        <v>2</v>
      </c>
      <c r="J17" s="16">
        <v>5.42</v>
      </c>
      <c r="K17" s="47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.75" customHeight="1">
      <c r="A18" s="6">
        <v>12</v>
      </c>
      <c r="B18" s="7">
        <v>175</v>
      </c>
      <c r="C18" s="7" t="s">
        <v>43</v>
      </c>
      <c r="D18" s="14" t="s">
        <v>64</v>
      </c>
      <c r="E18" s="11" t="s">
        <v>46</v>
      </c>
      <c r="F18" s="38">
        <f t="shared" si="0"/>
        <v>0.0014670138888888888</v>
      </c>
      <c r="G18" s="20">
        <f t="shared" si="1"/>
        <v>9.58999999999999</v>
      </c>
      <c r="H18" s="6" t="str">
        <f t="shared" si="2"/>
        <v>КМС</v>
      </c>
      <c r="I18" s="3">
        <v>2</v>
      </c>
      <c r="J18" s="16">
        <v>6.75</v>
      </c>
      <c r="K18" s="47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.75" customHeight="1">
      <c r="A19" s="6">
        <v>13</v>
      </c>
      <c r="B19" s="7">
        <v>173</v>
      </c>
      <c r="C19" s="7" t="s">
        <v>43</v>
      </c>
      <c r="D19" s="14" t="s">
        <v>88</v>
      </c>
      <c r="E19" s="11" t="s">
        <v>78</v>
      </c>
      <c r="F19" s="38">
        <f t="shared" si="0"/>
        <v>0.001489351851851852</v>
      </c>
      <c r="G19" s="20">
        <f t="shared" si="1"/>
        <v>11.520000000000005</v>
      </c>
      <c r="H19" s="6" t="str">
        <f t="shared" si="2"/>
        <v>I разр.</v>
      </c>
      <c r="I19" s="3">
        <v>2</v>
      </c>
      <c r="J19" s="16">
        <v>8.68</v>
      </c>
      <c r="K19" s="47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.75" customHeight="1">
      <c r="A20" s="6">
        <v>14</v>
      </c>
      <c r="B20" s="7">
        <v>206</v>
      </c>
      <c r="C20" s="7" t="s">
        <v>43</v>
      </c>
      <c r="D20" s="14" t="s">
        <v>95</v>
      </c>
      <c r="E20" s="11" t="s">
        <v>70</v>
      </c>
      <c r="F20" s="38">
        <f t="shared" si="0"/>
        <v>0.0014908564814814815</v>
      </c>
      <c r="G20" s="20">
        <f t="shared" si="1"/>
        <v>11.649999999999995</v>
      </c>
      <c r="H20" s="6" t="str">
        <f t="shared" si="2"/>
        <v>I разр.</v>
      </c>
      <c r="I20" s="3">
        <v>2</v>
      </c>
      <c r="J20" s="16">
        <v>8.81</v>
      </c>
      <c r="K20" s="47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.75" customHeight="1">
      <c r="A21" s="6">
        <v>15</v>
      </c>
      <c r="B21" s="7">
        <v>207</v>
      </c>
      <c r="C21" s="7" t="s">
        <v>45</v>
      </c>
      <c r="D21" s="14" t="s">
        <v>92</v>
      </c>
      <c r="E21" s="11" t="s">
        <v>70</v>
      </c>
      <c r="F21" s="38">
        <f t="shared" si="0"/>
        <v>0.0015287037037037038</v>
      </c>
      <c r="G21" s="20">
        <f t="shared" si="1"/>
        <v>14.920000000000003</v>
      </c>
      <c r="H21" s="6" t="str">
        <f t="shared" si="2"/>
        <v>I разр.</v>
      </c>
      <c r="I21" s="3">
        <v>2</v>
      </c>
      <c r="J21" s="16">
        <v>12.08</v>
      </c>
      <c r="K21" s="47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.75" customHeight="1">
      <c r="A22" s="6">
        <v>16</v>
      </c>
      <c r="B22" s="7">
        <v>191</v>
      </c>
      <c r="C22" s="7" t="s">
        <v>45</v>
      </c>
      <c r="D22" s="14" t="s">
        <v>100</v>
      </c>
      <c r="E22" s="11" t="s">
        <v>47</v>
      </c>
      <c r="F22" s="38">
        <f t="shared" si="0"/>
        <v>0.001529050925925926</v>
      </c>
      <c r="G22" s="20">
        <f t="shared" si="1"/>
        <v>14.950000000000012</v>
      </c>
      <c r="H22" s="6" t="str">
        <f t="shared" si="2"/>
        <v>I разр.</v>
      </c>
      <c r="I22" s="3">
        <v>2</v>
      </c>
      <c r="J22" s="16">
        <v>12.11</v>
      </c>
      <c r="K22" s="47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.75" customHeight="1">
      <c r="A23" s="6">
        <v>17</v>
      </c>
      <c r="B23" s="7">
        <v>201</v>
      </c>
      <c r="C23" s="7" t="s">
        <v>45</v>
      </c>
      <c r="D23" s="12" t="s">
        <v>102</v>
      </c>
      <c r="E23" s="11" t="s">
        <v>52</v>
      </c>
      <c r="F23" s="38">
        <f t="shared" si="0"/>
        <v>0.0015318287037037037</v>
      </c>
      <c r="G23" s="20">
        <f t="shared" si="1"/>
        <v>15.189999999999992</v>
      </c>
      <c r="H23" s="6" t="str">
        <f t="shared" si="2"/>
        <v>I разр.</v>
      </c>
      <c r="I23" s="3">
        <v>2</v>
      </c>
      <c r="J23" s="16">
        <v>12.35</v>
      </c>
      <c r="K23" s="47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.75" customHeight="1">
      <c r="A24" s="6">
        <v>18</v>
      </c>
      <c r="B24" s="7">
        <v>221</v>
      </c>
      <c r="C24" s="7" t="s">
        <v>45</v>
      </c>
      <c r="D24" s="14" t="s">
        <v>96</v>
      </c>
      <c r="E24" s="11" t="s">
        <v>70</v>
      </c>
      <c r="F24" s="38">
        <f t="shared" si="0"/>
        <v>0.001536689814814815</v>
      </c>
      <c r="G24" s="20">
        <f t="shared" si="1"/>
        <v>15.610000000000008</v>
      </c>
      <c r="H24" s="6" t="str">
        <f t="shared" si="2"/>
        <v>I разр.</v>
      </c>
      <c r="I24" s="3">
        <v>2</v>
      </c>
      <c r="J24" s="16">
        <v>12.77</v>
      </c>
      <c r="K24" s="47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.75" customHeight="1">
      <c r="A25" s="6">
        <v>19</v>
      </c>
      <c r="B25" s="7">
        <v>209</v>
      </c>
      <c r="C25" s="7" t="s">
        <v>45</v>
      </c>
      <c r="D25" s="14" t="s">
        <v>81</v>
      </c>
      <c r="E25" s="11" t="s">
        <v>70</v>
      </c>
      <c r="F25" s="38">
        <f t="shared" si="0"/>
        <v>0.0015579861111111113</v>
      </c>
      <c r="G25" s="20">
        <f t="shared" si="1"/>
        <v>17.450000000000017</v>
      </c>
      <c r="H25" s="6" t="str">
        <f t="shared" si="2"/>
        <v>I разр.</v>
      </c>
      <c r="I25" s="3">
        <v>2</v>
      </c>
      <c r="J25" s="16">
        <v>14.61</v>
      </c>
      <c r="K25" s="47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.75" customHeight="1">
      <c r="A26" s="6">
        <v>20</v>
      </c>
      <c r="B26" s="7">
        <v>193</v>
      </c>
      <c r="C26" s="7" t="s">
        <v>45</v>
      </c>
      <c r="D26" s="14" t="s">
        <v>75</v>
      </c>
      <c r="E26" s="11" t="s">
        <v>76</v>
      </c>
      <c r="F26" s="38">
        <f t="shared" si="0"/>
        <v>0.0015604166666666665</v>
      </c>
      <c r="G26" s="20">
        <f t="shared" si="1"/>
        <v>17.659999999999986</v>
      </c>
      <c r="H26" s="6" t="str">
        <f t="shared" si="2"/>
        <v>I разр.</v>
      </c>
      <c r="I26" s="3">
        <v>2</v>
      </c>
      <c r="J26" s="16">
        <v>14.82</v>
      </c>
      <c r="K26" s="47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.75" customHeight="1">
      <c r="A27" s="6">
        <v>21</v>
      </c>
      <c r="B27" s="7">
        <v>200</v>
      </c>
      <c r="C27" s="7" t="s">
        <v>43</v>
      </c>
      <c r="D27" s="14" t="s">
        <v>93</v>
      </c>
      <c r="E27" s="11" t="s">
        <v>52</v>
      </c>
      <c r="F27" s="38">
        <f t="shared" si="0"/>
        <v>0.0015670138888888886</v>
      </c>
      <c r="G27" s="20">
        <f t="shared" si="1"/>
        <v>18.229999999999976</v>
      </c>
      <c r="H27" s="6" t="str">
        <f t="shared" si="2"/>
        <v>I разр.</v>
      </c>
      <c r="I27" s="3">
        <v>2</v>
      </c>
      <c r="J27" s="16">
        <v>15.39</v>
      </c>
      <c r="K27" s="47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.75" customHeight="1">
      <c r="A28" s="6">
        <v>22</v>
      </c>
      <c r="B28" s="7">
        <v>180</v>
      </c>
      <c r="C28" s="7" t="s">
        <v>43</v>
      </c>
      <c r="D28" s="14" t="s">
        <v>65</v>
      </c>
      <c r="E28" s="11" t="s">
        <v>47</v>
      </c>
      <c r="F28" s="38">
        <f t="shared" si="0"/>
        <v>0.0015766203703703704</v>
      </c>
      <c r="G28" s="20">
        <f t="shared" si="1"/>
        <v>19.06</v>
      </c>
      <c r="H28" s="6" t="str">
        <f t="shared" si="2"/>
        <v>I разр.</v>
      </c>
      <c r="I28" s="3">
        <v>2</v>
      </c>
      <c r="J28" s="16">
        <v>16.22</v>
      </c>
      <c r="K28" s="47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.75" customHeight="1">
      <c r="A29" s="6">
        <v>23</v>
      </c>
      <c r="B29" s="7">
        <v>202</v>
      </c>
      <c r="C29" s="7" t="s">
        <v>43</v>
      </c>
      <c r="D29" s="14" t="s">
        <v>79</v>
      </c>
      <c r="E29" s="11" t="s">
        <v>52</v>
      </c>
      <c r="F29" s="38">
        <f t="shared" si="0"/>
        <v>0.0015847222222222224</v>
      </c>
      <c r="G29" s="20">
        <f t="shared" si="1"/>
        <v>19.760000000000012</v>
      </c>
      <c r="H29" s="6" t="str">
        <f t="shared" si="2"/>
        <v>I разр.</v>
      </c>
      <c r="I29" s="3">
        <v>2</v>
      </c>
      <c r="J29" s="16">
        <v>16.92</v>
      </c>
      <c r="K29" s="47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.75" customHeight="1">
      <c r="A30" s="6">
        <v>24</v>
      </c>
      <c r="B30" s="7">
        <v>192</v>
      </c>
      <c r="C30" s="7" t="s">
        <v>43</v>
      </c>
      <c r="D30" s="14" t="s">
        <v>90</v>
      </c>
      <c r="E30" s="11" t="s">
        <v>91</v>
      </c>
      <c r="F30" s="38">
        <f t="shared" si="0"/>
        <v>0.001589699074074074</v>
      </c>
      <c r="G30" s="20">
        <f t="shared" si="1"/>
        <v>20.19</v>
      </c>
      <c r="H30" s="6" t="str">
        <f t="shared" si="2"/>
        <v>I разр.</v>
      </c>
      <c r="I30" s="3">
        <v>2</v>
      </c>
      <c r="J30" s="16">
        <v>17.35</v>
      </c>
      <c r="K30" s="47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.75" customHeight="1">
      <c r="A31" s="6">
        <v>25</v>
      </c>
      <c r="B31" s="7">
        <v>208</v>
      </c>
      <c r="C31" s="7" t="s">
        <v>45</v>
      </c>
      <c r="D31" s="14" t="s">
        <v>107</v>
      </c>
      <c r="E31" s="11" t="s">
        <v>70</v>
      </c>
      <c r="F31" s="38">
        <f t="shared" si="0"/>
        <v>0.0016303240740740742</v>
      </c>
      <c r="G31" s="20">
        <f t="shared" si="1"/>
        <v>23.700000000000006</v>
      </c>
      <c r="H31" s="6" t="str">
        <f t="shared" si="2"/>
        <v>II разр.</v>
      </c>
      <c r="I31" s="3">
        <v>2</v>
      </c>
      <c r="J31" s="16">
        <v>20.86</v>
      </c>
      <c r="K31" s="16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.75" customHeight="1">
      <c r="A32" s="6">
        <v>26</v>
      </c>
      <c r="B32" s="7">
        <v>195</v>
      </c>
      <c r="C32" s="7" t="s">
        <v>45</v>
      </c>
      <c r="D32" s="14" t="s">
        <v>67</v>
      </c>
      <c r="E32" s="11" t="s">
        <v>68</v>
      </c>
      <c r="F32" s="38">
        <f t="shared" si="0"/>
        <v>0.0016421296296296297</v>
      </c>
      <c r="G32" s="20">
        <f t="shared" si="1"/>
        <v>24.72</v>
      </c>
      <c r="H32" s="6" t="str">
        <f t="shared" si="2"/>
        <v>II разр.</v>
      </c>
      <c r="I32" s="3">
        <v>2</v>
      </c>
      <c r="J32" s="16">
        <v>21.88</v>
      </c>
      <c r="K32" s="16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.75" customHeight="1">
      <c r="A33" s="6">
        <v>27</v>
      </c>
      <c r="B33" s="7">
        <v>198</v>
      </c>
      <c r="C33" s="7" t="s">
        <v>43</v>
      </c>
      <c r="D33" s="14" t="s">
        <v>56</v>
      </c>
      <c r="E33" s="11" t="s">
        <v>44</v>
      </c>
      <c r="F33" s="38">
        <f t="shared" si="0"/>
        <v>0.0016594907407407407</v>
      </c>
      <c r="G33" s="20">
        <f t="shared" si="1"/>
        <v>26.21999999999999</v>
      </c>
      <c r="H33" s="6" t="str">
        <f t="shared" si="2"/>
        <v>II разр.</v>
      </c>
      <c r="I33" s="3">
        <v>2</v>
      </c>
      <c r="J33" s="16">
        <v>23.38</v>
      </c>
      <c r="K33" s="16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.75" customHeight="1">
      <c r="A34" s="6">
        <v>28</v>
      </c>
      <c r="B34" s="7">
        <v>194</v>
      </c>
      <c r="C34" s="7" t="s">
        <v>43</v>
      </c>
      <c r="D34" s="14" t="s">
        <v>83</v>
      </c>
      <c r="E34" s="11" t="s">
        <v>76</v>
      </c>
      <c r="F34" s="38">
        <f t="shared" si="0"/>
        <v>0.0017081018518518517</v>
      </c>
      <c r="G34" s="20">
        <f t="shared" si="1"/>
        <v>30.419999999999984</v>
      </c>
      <c r="H34" s="6" t="str">
        <f t="shared" si="2"/>
        <v>II разр.</v>
      </c>
      <c r="I34" s="3">
        <v>2</v>
      </c>
      <c r="J34" s="16">
        <v>27.58</v>
      </c>
      <c r="K34" s="16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5.75" customHeight="1">
      <c r="A35" s="6">
        <v>29</v>
      </c>
      <c r="B35" s="7">
        <v>199</v>
      </c>
      <c r="C35" s="7" t="s">
        <v>43</v>
      </c>
      <c r="D35" s="14" t="s">
        <v>82</v>
      </c>
      <c r="E35" s="11" t="s">
        <v>44</v>
      </c>
      <c r="F35" s="38">
        <f t="shared" si="0"/>
        <v>0.0017094907407407406</v>
      </c>
      <c r="G35" s="20">
        <f t="shared" si="1"/>
        <v>30.539999999999985</v>
      </c>
      <c r="H35" s="6" t="str">
        <f t="shared" si="2"/>
        <v>II разр.</v>
      </c>
      <c r="I35" s="3">
        <v>2</v>
      </c>
      <c r="J35" s="16">
        <v>27.7</v>
      </c>
      <c r="K35" s="16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0.5" customHeight="1" thickBot="1">
      <c r="A36" s="22"/>
      <c r="B36" s="23"/>
      <c r="C36" s="23"/>
      <c r="D36" s="26"/>
      <c r="E36" s="27"/>
      <c r="F36" s="41"/>
      <c r="G36" s="39"/>
      <c r="H36" s="22"/>
      <c r="I36" s="3"/>
      <c r="J36" s="16"/>
      <c r="K36" s="16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8.75" customHeight="1" thickTop="1"/>
    <row r="38" spans="6:7" ht="12.75">
      <c r="F38" s="48" t="s">
        <v>138</v>
      </c>
      <c r="G38" s="50"/>
    </row>
    <row r="39" spans="6:7" ht="12.75">
      <c r="F39" s="48" t="s">
        <v>139</v>
      </c>
      <c r="G39" s="50"/>
    </row>
    <row r="40" ht="12.75">
      <c r="G40" s="50"/>
    </row>
    <row r="41" ht="47.25" customHeight="1">
      <c r="G41" s="50"/>
    </row>
    <row r="42" ht="12.75">
      <c r="G42" s="50"/>
    </row>
    <row r="43" ht="16.5" customHeight="1">
      <c r="G43" s="50"/>
    </row>
    <row r="44" spans="2:8" ht="13.5">
      <c r="B44" s="51" t="s">
        <v>37</v>
      </c>
      <c r="F44" s="52" t="s">
        <v>54</v>
      </c>
      <c r="H44" s="50"/>
    </row>
  </sheetData>
  <sheetProtection/>
  <mergeCells count="6">
    <mergeCell ref="C5:E5"/>
    <mergeCell ref="A4:D4"/>
    <mergeCell ref="F4:H4"/>
    <mergeCell ref="A2:H2"/>
    <mergeCell ref="A3:H3"/>
    <mergeCell ref="A1:H1"/>
  </mergeCells>
  <printOptions/>
  <pageMargins left="0.4724409448818898" right="0.1968503937007874" top="0.1968503937007874" bottom="0.1968503937007874" header="0.5118110236220472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AD36"/>
  <sheetViews>
    <sheetView view="pageBreakPreview" zoomScale="110" zoomScaleSheetLayoutView="110" workbookViewId="0" topLeftCell="A19">
      <selection activeCell="I7" sqref="I1:J16384"/>
    </sheetView>
  </sheetViews>
  <sheetFormatPr defaultColWidth="9.140625" defaultRowHeight="12.75"/>
  <cols>
    <col min="1" max="1" width="5.57421875" style="1" customWidth="1"/>
    <col min="2" max="2" width="4.7109375" style="1" customWidth="1"/>
    <col min="3" max="3" width="5.28125" style="1" customWidth="1"/>
    <col min="4" max="4" width="26.140625" style="1" customWidth="1"/>
    <col min="5" max="5" width="29.8515625" style="1" customWidth="1"/>
    <col min="6" max="6" width="7.28125" style="1" customWidth="1"/>
    <col min="7" max="7" width="6.421875" style="1" customWidth="1"/>
    <col min="8" max="8" width="8.7109375" style="1" customWidth="1"/>
    <col min="9" max="9" width="4.140625" style="1" hidden="1" customWidth="1"/>
    <col min="10" max="10" width="7.5742187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76" t="s">
        <v>129</v>
      </c>
      <c r="B1" s="76"/>
      <c r="C1" s="76"/>
      <c r="D1" s="76"/>
      <c r="E1" s="76"/>
      <c r="F1" s="76"/>
      <c r="G1" s="76"/>
      <c r="H1" s="76"/>
    </row>
    <row r="2" spans="1:8" ht="24.7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</row>
    <row r="3" spans="1:8" ht="24.7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</row>
    <row r="4" spans="1:8" ht="33.75" customHeight="1">
      <c r="A4" s="79" t="s">
        <v>17</v>
      </c>
      <c r="B4" s="79"/>
      <c r="C4" s="79"/>
      <c r="D4" s="79"/>
      <c r="E4" s="44"/>
      <c r="F4" s="81"/>
      <c r="G4" s="81"/>
      <c r="H4" s="81"/>
    </row>
    <row r="5" spans="2:30" ht="29.25" customHeight="1">
      <c r="B5" s="13"/>
      <c r="C5" s="77" t="str">
        <f>N_dev</f>
        <v>Девушки старшего возраста</v>
      </c>
      <c r="D5" s="77"/>
      <c r="E5" s="77"/>
      <c r="F5" s="15" t="str">
        <f>const!C10</f>
        <v>1500 метров</v>
      </c>
      <c r="G5" s="13"/>
      <c r="H5" s="13"/>
      <c r="I5" s="5"/>
      <c r="J5" s="1" t="s">
        <v>26</v>
      </c>
      <c r="K5" s="1" t="s">
        <v>27</v>
      </c>
      <c r="N5" s="4"/>
      <c r="O5" s="4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6.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5"/>
      <c r="J6" s="16"/>
      <c r="K6" s="16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 thickTop="1">
      <c r="A7" s="6">
        <v>1</v>
      </c>
      <c r="B7" s="7">
        <v>54</v>
      </c>
      <c r="C7" s="18" t="s">
        <v>45</v>
      </c>
      <c r="D7" s="12" t="s">
        <v>116</v>
      </c>
      <c r="E7" s="12" t="s">
        <v>46</v>
      </c>
      <c r="F7" s="35">
        <f aca="true" t="shared" si="0" ref="F7:F23">(I7*60+J7)/86400</f>
        <v>0.0015372685185185185</v>
      </c>
      <c r="G7" s="40">
        <f aca="true" t="shared" si="1" ref="G7:G23">(F7-F$7)*86400</f>
        <v>0</v>
      </c>
      <c r="H7" s="37" t="str">
        <f aca="true" t="shared" si="2" ref="H7:H23">IF(F7&lt;=140.1/86400,"КМС",IF(F7&lt;=150.9/86400,"I разр.",IF(F7&lt;=161.7/86400,"II разр.",IF(F7&lt;=175.2/86400,"III разр.",IF(F7&lt;=191.4/86400,"I юн.",IF(F7&lt;=213/86400,"II юн.",IF(F7&lt;=240/86400,"III юн.","")))))))</f>
        <v>КМС</v>
      </c>
      <c r="I7" s="5">
        <v>2</v>
      </c>
      <c r="J7" s="16">
        <v>12.82</v>
      </c>
      <c r="K7" s="47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 customHeight="1">
      <c r="A8" s="6">
        <v>2</v>
      </c>
      <c r="B8" s="7">
        <v>53</v>
      </c>
      <c r="C8" s="7" t="s">
        <v>43</v>
      </c>
      <c r="D8" s="12" t="s">
        <v>120</v>
      </c>
      <c r="E8" s="12" t="s">
        <v>46</v>
      </c>
      <c r="F8" s="38">
        <f t="shared" si="0"/>
        <v>0.0015591435185185185</v>
      </c>
      <c r="G8" s="20">
        <f t="shared" si="1"/>
        <v>1.889999999999998</v>
      </c>
      <c r="H8" s="6" t="str">
        <f t="shared" si="2"/>
        <v>КМС</v>
      </c>
      <c r="I8" s="5">
        <v>2</v>
      </c>
      <c r="J8" s="16">
        <v>14.71</v>
      </c>
      <c r="K8" s="47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 customHeight="1">
      <c r="A9" s="6">
        <v>3</v>
      </c>
      <c r="B9" s="7">
        <v>62</v>
      </c>
      <c r="C9" s="7" t="s">
        <v>45</v>
      </c>
      <c r="D9" s="12" t="s">
        <v>119</v>
      </c>
      <c r="E9" s="12" t="s">
        <v>47</v>
      </c>
      <c r="F9" s="38">
        <f t="shared" si="0"/>
        <v>0.0015662037037037036</v>
      </c>
      <c r="G9" s="20">
        <f t="shared" si="1"/>
        <v>2.499999999999985</v>
      </c>
      <c r="H9" s="6" t="str">
        <f t="shared" si="2"/>
        <v>КМС</v>
      </c>
      <c r="I9" s="5">
        <v>2</v>
      </c>
      <c r="J9" s="16">
        <v>15.32</v>
      </c>
      <c r="K9" s="47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" customHeight="1">
      <c r="A10" s="6">
        <v>4</v>
      </c>
      <c r="B10" s="7">
        <v>51</v>
      </c>
      <c r="C10" s="7" t="s">
        <v>43</v>
      </c>
      <c r="D10" s="12" t="s">
        <v>117</v>
      </c>
      <c r="E10" s="12" t="s">
        <v>78</v>
      </c>
      <c r="F10" s="38">
        <f t="shared" si="0"/>
        <v>0.001597337962962963</v>
      </c>
      <c r="G10" s="20">
        <f t="shared" si="1"/>
        <v>5.189999999999997</v>
      </c>
      <c r="H10" s="6" t="str">
        <f t="shared" si="2"/>
        <v>КМС</v>
      </c>
      <c r="I10" s="5">
        <v>2</v>
      </c>
      <c r="J10" s="16">
        <v>18.01</v>
      </c>
      <c r="K10" s="47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" customHeight="1">
      <c r="A11" s="6">
        <v>5</v>
      </c>
      <c r="B11" s="7">
        <v>74</v>
      </c>
      <c r="C11" s="7" t="s">
        <v>43</v>
      </c>
      <c r="D11" s="12" t="s">
        <v>48</v>
      </c>
      <c r="E11" s="12" t="s">
        <v>49</v>
      </c>
      <c r="F11" s="38">
        <f t="shared" si="0"/>
        <v>0.0016365740740740741</v>
      </c>
      <c r="G11" s="20">
        <f t="shared" si="1"/>
        <v>8.580000000000004</v>
      </c>
      <c r="H11" s="6" t="str">
        <f t="shared" si="2"/>
        <v>I разр.</v>
      </c>
      <c r="I11" s="5">
        <v>2</v>
      </c>
      <c r="J11" s="16">
        <v>21.4</v>
      </c>
      <c r="K11" s="47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 customHeight="1">
      <c r="A12" s="6">
        <v>6</v>
      </c>
      <c r="B12" s="7">
        <v>52</v>
      </c>
      <c r="C12" s="7" t="s">
        <v>43</v>
      </c>
      <c r="D12" s="12" t="s">
        <v>109</v>
      </c>
      <c r="E12" s="12" t="s">
        <v>78</v>
      </c>
      <c r="F12" s="38">
        <f t="shared" si="0"/>
        <v>0.001678009259259259</v>
      </c>
      <c r="G12" s="20">
        <f t="shared" si="1"/>
        <v>12.159999999999982</v>
      </c>
      <c r="H12" s="6" t="str">
        <f t="shared" si="2"/>
        <v>I разр.</v>
      </c>
      <c r="I12" s="5">
        <v>2</v>
      </c>
      <c r="J12" s="16">
        <v>24.98</v>
      </c>
      <c r="K12" s="47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 customHeight="1">
      <c r="A13" s="6">
        <v>7</v>
      </c>
      <c r="B13" s="7">
        <v>72</v>
      </c>
      <c r="C13" s="7" t="s">
        <v>43</v>
      </c>
      <c r="D13" s="12" t="s">
        <v>51</v>
      </c>
      <c r="E13" s="12" t="s">
        <v>52</v>
      </c>
      <c r="F13" s="38">
        <f t="shared" si="0"/>
        <v>0.0016924768518518517</v>
      </c>
      <c r="G13" s="20">
        <f t="shared" si="1"/>
        <v>13.409999999999984</v>
      </c>
      <c r="H13" s="6" t="str">
        <f t="shared" si="2"/>
        <v>I разр.</v>
      </c>
      <c r="I13" s="5">
        <v>2</v>
      </c>
      <c r="J13" s="16">
        <v>26.23</v>
      </c>
      <c r="K13" s="47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" customHeight="1">
      <c r="A14" s="6">
        <v>8</v>
      </c>
      <c r="B14" s="7">
        <v>66</v>
      </c>
      <c r="C14" s="7" t="s">
        <v>43</v>
      </c>
      <c r="D14" s="12" t="s">
        <v>123</v>
      </c>
      <c r="E14" s="12" t="s">
        <v>68</v>
      </c>
      <c r="F14" s="38">
        <f t="shared" si="0"/>
        <v>0.0016958333333333335</v>
      </c>
      <c r="G14" s="20">
        <f t="shared" si="1"/>
        <v>13.70000000000001</v>
      </c>
      <c r="H14" s="6" t="str">
        <f t="shared" si="2"/>
        <v>I разр.</v>
      </c>
      <c r="I14" s="5">
        <v>2</v>
      </c>
      <c r="J14" s="16">
        <v>26.52</v>
      </c>
      <c r="K14" s="47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 customHeight="1">
      <c r="A15" s="6">
        <v>9</v>
      </c>
      <c r="B15" s="7">
        <v>61</v>
      </c>
      <c r="C15" s="7" t="s">
        <v>43</v>
      </c>
      <c r="D15" s="12" t="s">
        <v>114</v>
      </c>
      <c r="E15" s="12" t="s">
        <v>47</v>
      </c>
      <c r="F15" s="38">
        <f t="shared" si="0"/>
        <v>0.0017111111111111112</v>
      </c>
      <c r="G15" s="20">
        <f t="shared" si="1"/>
        <v>15.020000000000003</v>
      </c>
      <c r="H15" s="6" t="str">
        <f t="shared" si="2"/>
        <v>I разр.</v>
      </c>
      <c r="I15" s="5">
        <v>2</v>
      </c>
      <c r="J15" s="16">
        <v>27.84</v>
      </c>
      <c r="K15" s="47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" customHeight="1">
      <c r="A16" s="6">
        <v>10</v>
      </c>
      <c r="B16" s="7">
        <v>55</v>
      </c>
      <c r="C16" s="7" t="s">
        <v>45</v>
      </c>
      <c r="D16" s="12" t="s">
        <v>53</v>
      </c>
      <c r="E16" s="12" t="s">
        <v>46</v>
      </c>
      <c r="F16" s="38">
        <f t="shared" si="0"/>
        <v>0.0017181712962962962</v>
      </c>
      <c r="G16" s="20">
        <f t="shared" si="1"/>
        <v>15.62999999999999</v>
      </c>
      <c r="H16" s="6" t="str">
        <f t="shared" si="2"/>
        <v>I разр.</v>
      </c>
      <c r="I16" s="5">
        <v>2</v>
      </c>
      <c r="J16" s="16">
        <v>28.45</v>
      </c>
      <c r="K16" s="47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" customHeight="1">
      <c r="A17" s="6">
        <v>11</v>
      </c>
      <c r="B17" s="7">
        <v>57</v>
      </c>
      <c r="C17" s="7" t="s">
        <v>45</v>
      </c>
      <c r="D17" s="12" t="s">
        <v>126</v>
      </c>
      <c r="E17" s="12" t="s">
        <v>46</v>
      </c>
      <c r="F17" s="38">
        <f t="shared" si="0"/>
        <v>0.0017219907407407407</v>
      </c>
      <c r="G17" s="20">
        <f t="shared" si="1"/>
        <v>15.959999999999997</v>
      </c>
      <c r="H17" s="6" t="str">
        <f t="shared" si="2"/>
        <v>I разр.</v>
      </c>
      <c r="I17" s="5">
        <v>2</v>
      </c>
      <c r="J17" s="16">
        <v>28.78</v>
      </c>
      <c r="K17" s="47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>
      <c r="A18" s="6">
        <v>12</v>
      </c>
      <c r="B18" s="7">
        <v>64</v>
      </c>
      <c r="C18" s="7" t="s">
        <v>45</v>
      </c>
      <c r="D18" s="12" t="s">
        <v>118</v>
      </c>
      <c r="E18" s="12" t="s">
        <v>91</v>
      </c>
      <c r="F18" s="38">
        <f t="shared" si="0"/>
        <v>0.001776736111111111</v>
      </c>
      <c r="G18" s="20">
        <f t="shared" si="1"/>
        <v>20.689999999999998</v>
      </c>
      <c r="H18" s="6" t="str">
        <f t="shared" si="2"/>
        <v>II разр.</v>
      </c>
      <c r="I18" s="5">
        <v>2</v>
      </c>
      <c r="J18" s="16">
        <v>33.51</v>
      </c>
      <c r="K18" s="47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>
      <c r="A19" s="6">
        <v>13</v>
      </c>
      <c r="B19" s="7">
        <v>56</v>
      </c>
      <c r="C19" s="7" t="s">
        <v>45</v>
      </c>
      <c r="D19" s="12" t="s">
        <v>50</v>
      </c>
      <c r="E19" s="12" t="s">
        <v>46</v>
      </c>
      <c r="F19" s="38">
        <f t="shared" si="0"/>
        <v>0.001839814814814815</v>
      </c>
      <c r="G19" s="20">
        <f t="shared" si="1"/>
        <v>26.14000000000001</v>
      </c>
      <c r="H19" s="6" t="str">
        <f t="shared" si="2"/>
        <v>II разр.</v>
      </c>
      <c r="I19" s="5">
        <v>2</v>
      </c>
      <c r="J19" s="16">
        <v>38.96</v>
      </c>
      <c r="K19" s="47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>
      <c r="A20" s="6">
        <v>14</v>
      </c>
      <c r="B20" s="7">
        <v>73</v>
      </c>
      <c r="C20" s="7" t="s">
        <v>45</v>
      </c>
      <c r="D20" s="12" t="s">
        <v>125</v>
      </c>
      <c r="E20" s="12" t="s">
        <v>49</v>
      </c>
      <c r="F20" s="38">
        <f t="shared" si="0"/>
        <v>0.0018773148148148147</v>
      </c>
      <c r="G20" s="20">
        <f t="shared" si="1"/>
        <v>29.379999999999992</v>
      </c>
      <c r="H20" s="6" t="str">
        <f t="shared" si="2"/>
        <v>III разр.</v>
      </c>
      <c r="I20" s="5">
        <v>2</v>
      </c>
      <c r="J20" s="16">
        <v>42.2</v>
      </c>
      <c r="K20" s="47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 customHeight="1">
      <c r="A21" s="6">
        <v>15</v>
      </c>
      <c r="B21" s="7">
        <v>58</v>
      </c>
      <c r="C21" s="7" t="s">
        <v>43</v>
      </c>
      <c r="D21" s="12" t="s">
        <v>108</v>
      </c>
      <c r="E21" s="12" t="s">
        <v>47</v>
      </c>
      <c r="F21" s="38">
        <f t="shared" si="0"/>
        <v>0.0019015046296296295</v>
      </c>
      <c r="G21" s="20">
        <f t="shared" si="1"/>
        <v>31.469999999999988</v>
      </c>
      <c r="H21" s="6" t="str">
        <f t="shared" si="2"/>
        <v>III разр.</v>
      </c>
      <c r="I21" s="5">
        <v>2</v>
      </c>
      <c r="J21" s="16">
        <v>44.29</v>
      </c>
      <c r="K21" s="47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>
      <c r="A22" s="6">
        <v>16</v>
      </c>
      <c r="B22" s="7">
        <v>65</v>
      </c>
      <c r="C22" s="7" t="s">
        <v>45</v>
      </c>
      <c r="D22" s="12" t="s">
        <v>112</v>
      </c>
      <c r="E22" s="12" t="s">
        <v>113</v>
      </c>
      <c r="F22" s="38">
        <f t="shared" si="0"/>
        <v>0.0019578703703703702</v>
      </c>
      <c r="G22" s="20">
        <f t="shared" si="1"/>
        <v>36.33999999999999</v>
      </c>
      <c r="H22" s="6" t="str">
        <f t="shared" si="2"/>
        <v>III разр.</v>
      </c>
      <c r="I22" s="5">
        <v>2</v>
      </c>
      <c r="J22" s="16">
        <v>49.16</v>
      </c>
      <c r="K22" s="47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>
      <c r="A23" s="6">
        <v>17</v>
      </c>
      <c r="B23" s="7">
        <v>69</v>
      </c>
      <c r="C23" s="7" t="s">
        <v>45</v>
      </c>
      <c r="D23" s="12" t="s">
        <v>121</v>
      </c>
      <c r="E23" s="12" t="s">
        <v>52</v>
      </c>
      <c r="F23" s="38">
        <f t="shared" si="0"/>
        <v>0.001959027777777778</v>
      </c>
      <c r="G23" s="20">
        <f t="shared" si="1"/>
        <v>36.440000000000005</v>
      </c>
      <c r="H23" s="6" t="str">
        <f t="shared" si="2"/>
        <v>III разр.</v>
      </c>
      <c r="I23" s="5">
        <v>2</v>
      </c>
      <c r="J23" s="16">
        <v>49.26</v>
      </c>
      <c r="K23" s="47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3" customHeight="1" thickBot="1">
      <c r="A24" s="22"/>
      <c r="B24" s="23"/>
      <c r="C24" s="23"/>
      <c r="D24" s="26"/>
      <c r="E24" s="23"/>
      <c r="F24" s="41"/>
      <c r="G24" s="39"/>
      <c r="H24" s="22"/>
      <c r="I24" s="5"/>
      <c r="J24" s="16"/>
      <c r="K24" s="16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5.25" customHeight="1" thickTop="1">
      <c r="A25" s="6"/>
      <c r="B25" s="7"/>
      <c r="C25" s="7"/>
      <c r="D25" s="14"/>
      <c r="E25" s="10"/>
      <c r="F25" s="17"/>
      <c r="G25" s="20"/>
      <c r="H25" s="6"/>
      <c r="I25" s="5"/>
      <c r="J25" s="16"/>
      <c r="K25" s="16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5.25" customHeight="1">
      <c r="A26" s="6"/>
      <c r="B26" s="7"/>
      <c r="C26" s="7"/>
      <c r="D26" s="14"/>
      <c r="E26" s="10"/>
      <c r="F26" s="17"/>
      <c r="G26" s="20"/>
      <c r="H26" s="6"/>
      <c r="I26" s="5"/>
      <c r="J26" s="16"/>
      <c r="K26" s="16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5.25" customHeight="1">
      <c r="A27" s="6"/>
      <c r="B27" s="7"/>
      <c r="C27" s="7"/>
      <c r="D27" s="14"/>
      <c r="E27" s="10"/>
      <c r="F27" s="17"/>
      <c r="G27" s="20"/>
      <c r="H27" s="6"/>
      <c r="I27" s="5"/>
      <c r="J27" s="16"/>
      <c r="K27" s="16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6:7" ht="12.75">
      <c r="F28" s="48" t="s">
        <v>137</v>
      </c>
      <c r="G28" s="50"/>
    </row>
    <row r="29" spans="6:7" ht="12.75">
      <c r="F29" s="48" t="s">
        <v>57</v>
      </c>
      <c r="G29" s="50"/>
    </row>
    <row r="30" spans="6:7" ht="12.75">
      <c r="F30" s="49"/>
      <c r="G30" s="50"/>
    </row>
    <row r="31" ht="12.75">
      <c r="G31" s="50"/>
    </row>
    <row r="32" ht="12.75">
      <c r="G32" s="50"/>
    </row>
    <row r="33" ht="12.75">
      <c r="G33" s="50"/>
    </row>
    <row r="34" ht="12.75">
      <c r="G34" s="50"/>
    </row>
    <row r="35" ht="12.75">
      <c r="G35" s="50"/>
    </row>
    <row r="36" spans="2:8" ht="13.5">
      <c r="B36" s="51" t="s">
        <v>37</v>
      </c>
      <c r="F36" s="52" t="s">
        <v>54</v>
      </c>
      <c r="H36" s="50"/>
    </row>
  </sheetData>
  <sheetProtection/>
  <mergeCells count="6">
    <mergeCell ref="C5:E5"/>
    <mergeCell ref="A2:H2"/>
    <mergeCell ref="A3:H3"/>
    <mergeCell ref="A4:D4"/>
    <mergeCell ref="F4:H4"/>
    <mergeCell ref="A1:H1"/>
  </mergeCells>
  <printOptions/>
  <pageMargins left="0.5905511811023623" right="0.3937007874015748" top="0.3937007874015748" bottom="0.3937007874015748" header="0.5118110236220472" footer="0.3937007874015748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F0"/>
  </sheetPr>
  <dimension ref="A1:X52"/>
  <sheetViews>
    <sheetView view="pageBreakPreview" zoomScale="130" zoomScaleNormal="130" zoomScaleSheetLayoutView="130" zoomScalePageLayoutView="0" workbookViewId="0" topLeftCell="A40">
      <selection activeCell="I7" sqref="I1:J16384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7.28125" style="1" customWidth="1"/>
    <col min="4" max="4" width="25.00390625" style="1" customWidth="1"/>
    <col min="5" max="5" width="24.140625" style="1" customWidth="1"/>
    <col min="6" max="6" width="8.8515625" style="1" customWidth="1"/>
    <col min="7" max="7" width="7.57421875" style="1" customWidth="1"/>
    <col min="8" max="8" width="7.8515625" style="1" customWidth="1"/>
    <col min="9" max="9" width="2.8515625" style="1" hidden="1" customWidth="1"/>
    <col min="10" max="10" width="0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76" t="s">
        <v>129</v>
      </c>
      <c r="B1" s="76"/>
      <c r="C1" s="76"/>
      <c r="D1" s="76"/>
      <c r="E1" s="76"/>
      <c r="F1" s="76"/>
      <c r="G1" s="76"/>
      <c r="H1" s="76"/>
    </row>
    <row r="2" spans="1:8" ht="25.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</row>
    <row r="3" spans="1:8" ht="25.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</row>
    <row r="4" spans="1:8" ht="31.5" customHeight="1">
      <c r="A4" s="79" t="s">
        <v>17</v>
      </c>
      <c r="B4" s="79"/>
      <c r="C4" s="79"/>
      <c r="D4" s="79"/>
      <c r="E4" s="44"/>
      <c r="F4" s="81"/>
      <c r="G4" s="81"/>
      <c r="H4" s="81"/>
    </row>
    <row r="5" spans="2:24" ht="30.75" customHeight="1">
      <c r="B5" s="13"/>
      <c r="C5" s="77" t="str">
        <f>N_un</f>
        <v>Юноши старшего возраста</v>
      </c>
      <c r="D5" s="77"/>
      <c r="E5" s="77"/>
      <c r="F5" s="77" t="s">
        <v>41</v>
      </c>
      <c r="G5" s="77"/>
      <c r="H5" s="13"/>
      <c r="I5" s="3"/>
      <c r="J5" s="4">
        <v>37.5</v>
      </c>
      <c r="K5" s="4">
        <v>35.4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3"/>
      <c r="J6" s="16"/>
      <c r="K6" s="16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5" customHeight="1" thickTop="1">
      <c r="A7" s="6">
        <v>1</v>
      </c>
      <c r="B7" s="7">
        <v>186</v>
      </c>
      <c r="C7" s="7" t="s">
        <v>43</v>
      </c>
      <c r="D7" s="14" t="s">
        <v>85</v>
      </c>
      <c r="E7" s="11" t="s">
        <v>47</v>
      </c>
      <c r="F7" s="35">
        <f aca="true" t="shared" si="0" ref="F7:F41">(I7*60+J7)/86400</f>
        <v>0.0008783564814814815</v>
      </c>
      <c r="G7" s="36">
        <f>(F7-F$7)*86400</f>
        <v>0</v>
      </c>
      <c r="H7" s="6" t="s">
        <v>39</v>
      </c>
      <c r="I7" s="3">
        <v>1</v>
      </c>
      <c r="J7" s="16">
        <v>15.89</v>
      </c>
      <c r="K7" s="47"/>
      <c r="L7" s="47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5" customHeight="1">
      <c r="A8" s="6">
        <v>2</v>
      </c>
      <c r="B8" s="7">
        <v>179</v>
      </c>
      <c r="C8" s="7" t="s">
        <v>45</v>
      </c>
      <c r="D8" s="14" t="s">
        <v>104</v>
      </c>
      <c r="E8" s="11" t="s">
        <v>47</v>
      </c>
      <c r="F8" s="38">
        <f t="shared" si="0"/>
        <v>0.000896875</v>
      </c>
      <c r="G8" s="20">
        <f aca="true" t="shared" si="1" ref="G8:G41">(F8-F$7)*86400</f>
        <v>1.5999999999999996</v>
      </c>
      <c r="H8" s="6" t="str">
        <f aca="true" t="shared" si="2" ref="H8:H41">IF(F8&lt;=82.2/86400,"КМС",IF(F8&lt;=87.8/86400,"I разр.",IF(F8&lt;=94.2/86400,"II разр.",IF(F8&lt;=102/86400,"III разр.",IF(F8&lt;=111.6/86400,"I юн.",IF(F8&lt;=124.4/86400,"II юн.",IF(F8&lt;=140.4/86400,"III юн.","")))))))</f>
        <v>КМС</v>
      </c>
      <c r="I8" s="3">
        <v>1</v>
      </c>
      <c r="J8" s="16">
        <v>17.49</v>
      </c>
      <c r="K8" s="47"/>
      <c r="L8" s="47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5" customHeight="1">
      <c r="A9" s="6">
        <v>3</v>
      </c>
      <c r="B9" s="7">
        <v>172</v>
      </c>
      <c r="C9" s="7" t="s">
        <v>43</v>
      </c>
      <c r="D9" s="14" t="s">
        <v>77</v>
      </c>
      <c r="E9" s="11" t="s">
        <v>78</v>
      </c>
      <c r="F9" s="38">
        <f t="shared" si="0"/>
        <v>0.0009118055555555556</v>
      </c>
      <c r="G9" s="20">
        <f t="shared" si="1"/>
        <v>2.8900000000000015</v>
      </c>
      <c r="H9" s="6" t="str">
        <f t="shared" si="2"/>
        <v>КМС</v>
      </c>
      <c r="I9" s="3">
        <v>1</v>
      </c>
      <c r="J9" s="16">
        <v>18.78</v>
      </c>
      <c r="K9" s="47"/>
      <c r="L9" s="47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5" customHeight="1">
      <c r="A10" s="6">
        <v>4</v>
      </c>
      <c r="B10" s="7">
        <v>174</v>
      </c>
      <c r="C10" s="7" t="s">
        <v>45</v>
      </c>
      <c r="D10" s="14" t="s">
        <v>105</v>
      </c>
      <c r="E10" s="11" t="s">
        <v>46</v>
      </c>
      <c r="F10" s="38">
        <f t="shared" si="0"/>
        <v>0.0009131944444444446</v>
      </c>
      <c r="G10" s="20">
        <f t="shared" si="1"/>
        <v>3.01000000000001</v>
      </c>
      <c r="H10" s="6" t="str">
        <f t="shared" si="2"/>
        <v>КМС</v>
      </c>
      <c r="I10" s="3">
        <v>1</v>
      </c>
      <c r="J10" s="16">
        <v>18.9</v>
      </c>
      <c r="K10" s="47"/>
      <c r="L10" s="47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5" customHeight="1">
      <c r="A11" s="6">
        <v>5</v>
      </c>
      <c r="B11" s="7">
        <v>184</v>
      </c>
      <c r="C11" s="7" t="s">
        <v>43</v>
      </c>
      <c r="D11" s="14" t="s">
        <v>66</v>
      </c>
      <c r="E11" s="11" t="s">
        <v>47</v>
      </c>
      <c r="F11" s="38">
        <f t="shared" si="0"/>
        <v>0.000914236111111111</v>
      </c>
      <c r="G11" s="20">
        <f t="shared" si="1"/>
        <v>3.0999999999999908</v>
      </c>
      <c r="H11" s="6" t="str">
        <f t="shared" si="2"/>
        <v>КМС</v>
      </c>
      <c r="I11" s="3">
        <v>1</v>
      </c>
      <c r="J11" s="16">
        <v>18.99</v>
      </c>
      <c r="K11" s="47"/>
      <c r="L11" s="47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5" customHeight="1">
      <c r="A12" s="6">
        <v>6</v>
      </c>
      <c r="B12" s="7">
        <v>177</v>
      </c>
      <c r="C12" s="7" t="s">
        <v>45</v>
      </c>
      <c r="D12" s="14" t="s">
        <v>73</v>
      </c>
      <c r="E12" s="11" t="s">
        <v>47</v>
      </c>
      <c r="F12" s="38">
        <f t="shared" si="0"/>
        <v>0.0009184027777777778</v>
      </c>
      <c r="G12" s="20">
        <f t="shared" si="1"/>
        <v>3.4599999999999977</v>
      </c>
      <c r="H12" s="6" t="str">
        <f t="shared" si="2"/>
        <v>КМС</v>
      </c>
      <c r="I12" s="3">
        <v>1</v>
      </c>
      <c r="J12" s="16">
        <v>19.35</v>
      </c>
      <c r="K12" s="47"/>
      <c r="L12" s="47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5" customHeight="1">
      <c r="A13" s="6">
        <v>7</v>
      </c>
      <c r="B13" s="7">
        <v>185</v>
      </c>
      <c r="C13" s="7" t="s">
        <v>45</v>
      </c>
      <c r="D13" s="14" t="s">
        <v>89</v>
      </c>
      <c r="E13" s="11" t="s">
        <v>47</v>
      </c>
      <c r="F13" s="38">
        <f t="shared" si="0"/>
        <v>0.000922800925925926</v>
      </c>
      <c r="G13" s="20">
        <f t="shared" si="1"/>
        <v>3.8400000000000047</v>
      </c>
      <c r="H13" s="6" t="str">
        <f t="shared" si="2"/>
        <v>КМС</v>
      </c>
      <c r="I13" s="3">
        <v>1</v>
      </c>
      <c r="J13" s="16">
        <v>19.73</v>
      </c>
      <c r="K13" s="47"/>
      <c r="L13" s="47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5" customHeight="1">
      <c r="A14" s="6">
        <v>8</v>
      </c>
      <c r="B14" s="7">
        <v>171</v>
      </c>
      <c r="C14" s="7" t="s">
        <v>43</v>
      </c>
      <c r="D14" s="14" t="s">
        <v>98</v>
      </c>
      <c r="E14" s="11" t="s">
        <v>78</v>
      </c>
      <c r="F14" s="38">
        <f t="shared" si="0"/>
        <v>0.0009269675925925926</v>
      </c>
      <c r="G14" s="20">
        <f t="shared" si="1"/>
        <v>4.200000000000003</v>
      </c>
      <c r="H14" s="6" t="str">
        <f t="shared" si="2"/>
        <v>КМС</v>
      </c>
      <c r="I14" s="3">
        <v>1</v>
      </c>
      <c r="J14" s="16">
        <v>20.09</v>
      </c>
      <c r="K14" s="47"/>
      <c r="L14" s="47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5" customHeight="1">
      <c r="A15" s="6">
        <v>9</v>
      </c>
      <c r="B15" s="7">
        <v>183</v>
      </c>
      <c r="C15" s="7" t="s">
        <v>43</v>
      </c>
      <c r="D15" s="14" t="s">
        <v>86</v>
      </c>
      <c r="E15" s="11" t="s">
        <v>47</v>
      </c>
      <c r="F15" s="38">
        <f t="shared" si="0"/>
        <v>0.0009277777777777777</v>
      </c>
      <c r="G15" s="20">
        <f t="shared" si="1"/>
        <v>4.2699999999999925</v>
      </c>
      <c r="H15" s="6" t="str">
        <f t="shared" si="2"/>
        <v>КМС</v>
      </c>
      <c r="I15" s="3">
        <v>1</v>
      </c>
      <c r="J15" s="16">
        <v>20.16</v>
      </c>
      <c r="K15" s="47"/>
      <c r="L15" s="47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5" customHeight="1">
      <c r="A16" s="6">
        <v>10</v>
      </c>
      <c r="B16" s="7">
        <v>205</v>
      </c>
      <c r="C16" s="7" t="s">
        <v>43</v>
      </c>
      <c r="D16" s="14" t="s">
        <v>69</v>
      </c>
      <c r="E16" s="11" t="s">
        <v>70</v>
      </c>
      <c r="F16" s="38">
        <f t="shared" si="0"/>
        <v>0.0009320601851851852</v>
      </c>
      <c r="G16" s="20">
        <f t="shared" si="1"/>
        <v>4.64</v>
      </c>
      <c r="H16" s="6" t="str">
        <f t="shared" si="2"/>
        <v>КМС</v>
      </c>
      <c r="I16" s="3">
        <v>1</v>
      </c>
      <c r="J16" s="16">
        <v>20.53</v>
      </c>
      <c r="K16" s="47"/>
      <c r="L16" s="47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5" customHeight="1">
      <c r="A17" s="6">
        <v>11</v>
      </c>
      <c r="B17" s="7">
        <v>175</v>
      </c>
      <c r="C17" s="7" t="s">
        <v>45</v>
      </c>
      <c r="D17" s="14" t="s">
        <v>64</v>
      </c>
      <c r="E17" s="11" t="s">
        <v>46</v>
      </c>
      <c r="F17" s="38">
        <f t="shared" si="0"/>
        <v>0.0009513888888888889</v>
      </c>
      <c r="G17" s="20">
        <f t="shared" si="1"/>
        <v>6.31</v>
      </c>
      <c r="H17" s="6" t="str">
        <f t="shared" si="2"/>
        <v>КМС</v>
      </c>
      <c r="I17" s="3">
        <v>1</v>
      </c>
      <c r="J17" s="16">
        <v>22.2</v>
      </c>
      <c r="K17" s="47"/>
      <c r="L17" s="47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5" customHeight="1">
      <c r="A18" s="6">
        <v>12</v>
      </c>
      <c r="B18" s="7">
        <v>173</v>
      </c>
      <c r="C18" s="7" t="s">
        <v>45</v>
      </c>
      <c r="D18" s="14" t="s">
        <v>88</v>
      </c>
      <c r="E18" s="11" t="s">
        <v>78</v>
      </c>
      <c r="F18" s="38">
        <f t="shared" si="0"/>
        <v>0.0009554398148148148</v>
      </c>
      <c r="G18" s="20">
        <f t="shared" si="1"/>
        <v>6.6599999999999975</v>
      </c>
      <c r="H18" s="6" t="str">
        <f t="shared" si="2"/>
        <v>I разр.</v>
      </c>
      <c r="I18" s="3">
        <v>1</v>
      </c>
      <c r="J18" s="16">
        <v>22.55</v>
      </c>
      <c r="K18" s="47"/>
      <c r="L18" s="47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5" customHeight="1">
      <c r="A19" s="6">
        <v>13</v>
      </c>
      <c r="B19" s="7">
        <v>206</v>
      </c>
      <c r="C19" s="7" t="s">
        <v>45</v>
      </c>
      <c r="D19" s="14" t="s">
        <v>95</v>
      </c>
      <c r="E19" s="11" t="s">
        <v>70</v>
      </c>
      <c r="F19" s="38">
        <f t="shared" si="0"/>
        <v>0.0009618055555555555</v>
      </c>
      <c r="G19" s="20">
        <f t="shared" si="1"/>
        <v>7.209999999999994</v>
      </c>
      <c r="H19" s="6" t="str">
        <f t="shared" si="2"/>
        <v>I разр.</v>
      </c>
      <c r="I19" s="3">
        <v>1</v>
      </c>
      <c r="J19" s="16">
        <v>23.1</v>
      </c>
      <c r="K19" s="47"/>
      <c r="L19" s="47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5" customHeight="1">
      <c r="A20" s="6">
        <v>14</v>
      </c>
      <c r="B20" s="7">
        <v>176</v>
      </c>
      <c r="C20" s="7" t="s">
        <v>43</v>
      </c>
      <c r="D20" s="14" t="s">
        <v>87</v>
      </c>
      <c r="E20" s="11" t="s">
        <v>47</v>
      </c>
      <c r="F20" s="38">
        <f t="shared" si="0"/>
        <v>0.0009627314814814815</v>
      </c>
      <c r="G20" s="20">
        <f t="shared" si="1"/>
        <v>7.290000000000003</v>
      </c>
      <c r="H20" s="6" t="str">
        <f t="shared" si="2"/>
        <v>I разр.</v>
      </c>
      <c r="I20" s="3">
        <v>1</v>
      </c>
      <c r="J20" s="16">
        <v>23.18</v>
      </c>
      <c r="K20" s="47"/>
      <c r="L20" s="47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5" customHeight="1">
      <c r="A21" s="6">
        <v>15</v>
      </c>
      <c r="B21" s="7">
        <v>201</v>
      </c>
      <c r="C21" s="7" t="s">
        <v>45</v>
      </c>
      <c r="D21" s="14" t="s">
        <v>102</v>
      </c>
      <c r="E21" s="11" t="s">
        <v>52</v>
      </c>
      <c r="F21" s="38">
        <f t="shared" si="0"/>
        <v>0.0009648148148148148</v>
      </c>
      <c r="G21" s="20">
        <f t="shared" si="1"/>
        <v>7.4700000000000015</v>
      </c>
      <c r="H21" s="6" t="str">
        <f t="shared" si="2"/>
        <v>I разр.</v>
      </c>
      <c r="I21" s="3">
        <v>1</v>
      </c>
      <c r="J21" s="16">
        <v>23.36</v>
      </c>
      <c r="K21" s="47"/>
      <c r="L21" s="47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5" customHeight="1">
      <c r="A22" s="6">
        <v>16</v>
      </c>
      <c r="B22" s="7">
        <v>219</v>
      </c>
      <c r="C22" s="7" t="s">
        <v>43</v>
      </c>
      <c r="D22" s="14" t="s">
        <v>134</v>
      </c>
      <c r="E22" s="11" t="s">
        <v>47</v>
      </c>
      <c r="F22" s="38">
        <f t="shared" si="0"/>
        <v>0.000974074074074074</v>
      </c>
      <c r="G22" s="20">
        <f t="shared" si="1"/>
        <v>8.269999999999996</v>
      </c>
      <c r="H22" s="6" t="str">
        <f t="shared" si="2"/>
        <v>I разр.</v>
      </c>
      <c r="I22" s="3">
        <v>1</v>
      </c>
      <c r="J22" s="16">
        <v>24.16</v>
      </c>
      <c r="K22" s="47"/>
      <c r="L22" s="47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5" customHeight="1">
      <c r="A23" s="6">
        <v>17</v>
      </c>
      <c r="B23" s="7">
        <v>221</v>
      </c>
      <c r="C23" s="7" t="s">
        <v>43</v>
      </c>
      <c r="D23" s="14" t="s">
        <v>96</v>
      </c>
      <c r="E23" s="11" t="s">
        <v>70</v>
      </c>
      <c r="F23" s="38">
        <f t="shared" si="0"/>
        <v>0.0009748842592592593</v>
      </c>
      <c r="G23" s="20">
        <f t="shared" si="1"/>
        <v>8.340000000000005</v>
      </c>
      <c r="H23" s="6" t="str">
        <f t="shared" si="2"/>
        <v>I разр.</v>
      </c>
      <c r="I23" s="3">
        <v>1</v>
      </c>
      <c r="J23" s="16">
        <v>24.23</v>
      </c>
      <c r="K23" s="47"/>
      <c r="L23" s="47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5" customHeight="1">
      <c r="A24" s="6">
        <v>18</v>
      </c>
      <c r="B24" s="7">
        <v>207</v>
      </c>
      <c r="C24" s="7" t="s">
        <v>45</v>
      </c>
      <c r="D24" s="14" t="s">
        <v>92</v>
      </c>
      <c r="E24" s="11" t="s">
        <v>70</v>
      </c>
      <c r="F24" s="38">
        <f t="shared" si="0"/>
        <v>0.000980787037037037</v>
      </c>
      <c r="G24" s="20">
        <f t="shared" si="1"/>
        <v>8.849999999999993</v>
      </c>
      <c r="H24" s="6" t="str">
        <f t="shared" si="2"/>
        <v>I разр.</v>
      </c>
      <c r="I24" s="3">
        <v>1</v>
      </c>
      <c r="J24" s="16">
        <v>24.74</v>
      </c>
      <c r="K24" s="47"/>
      <c r="L24" s="47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5" customHeight="1">
      <c r="A25" s="6">
        <v>19</v>
      </c>
      <c r="B25" s="7">
        <v>210</v>
      </c>
      <c r="C25" s="7" t="s">
        <v>45</v>
      </c>
      <c r="D25" s="14" t="s">
        <v>101</v>
      </c>
      <c r="E25" s="11" t="s">
        <v>70</v>
      </c>
      <c r="F25" s="38">
        <f t="shared" si="0"/>
        <v>0.0009813657407407405</v>
      </c>
      <c r="G25" s="20">
        <f t="shared" si="1"/>
        <v>8.899999999999984</v>
      </c>
      <c r="H25" s="6" t="str">
        <f t="shared" si="2"/>
        <v>I разр.</v>
      </c>
      <c r="I25" s="3">
        <v>1</v>
      </c>
      <c r="J25" s="16">
        <v>24.79</v>
      </c>
      <c r="K25" s="47"/>
      <c r="L25" s="47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5" customHeight="1">
      <c r="A26" s="6">
        <v>20</v>
      </c>
      <c r="B26" s="7">
        <v>200</v>
      </c>
      <c r="C26" s="7" t="s">
        <v>43</v>
      </c>
      <c r="D26" s="14" t="s">
        <v>93</v>
      </c>
      <c r="E26" s="11" t="s">
        <v>52</v>
      </c>
      <c r="F26" s="38">
        <f t="shared" si="0"/>
        <v>0.0009891203703703705</v>
      </c>
      <c r="G26" s="20">
        <f t="shared" si="1"/>
        <v>9.570000000000007</v>
      </c>
      <c r="H26" s="6" t="str">
        <f t="shared" si="2"/>
        <v>I разр.</v>
      </c>
      <c r="I26" s="3">
        <v>1</v>
      </c>
      <c r="J26" s="16">
        <v>25.46</v>
      </c>
      <c r="K26" s="47"/>
      <c r="L26" s="47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5" customHeight="1">
      <c r="A27" s="6">
        <v>21</v>
      </c>
      <c r="B27" s="7">
        <v>153</v>
      </c>
      <c r="C27" s="7" t="s">
        <v>43</v>
      </c>
      <c r="D27" s="14" t="s">
        <v>132</v>
      </c>
      <c r="E27" s="11" t="s">
        <v>47</v>
      </c>
      <c r="F27" s="38">
        <f t="shared" si="0"/>
        <v>0.0009913194444444444</v>
      </c>
      <c r="G27" s="20">
        <f t="shared" si="1"/>
        <v>9.759999999999998</v>
      </c>
      <c r="H27" s="6" t="str">
        <f t="shared" si="2"/>
        <v>I разр.</v>
      </c>
      <c r="I27" s="3">
        <v>1</v>
      </c>
      <c r="J27" s="16">
        <v>25.65</v>
      </c>
      <c r="K27" s="47"/>
      <c r="L27" s="47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15" customHeight="1">
      <c r="A28" s="6">
        <v>22</v>
      </c>
      <c r="B28" s="7">
        <v>191</v>
      </c>
      <c r="C28" s="7" t="s">
        <v>45</v>
      </c>
      <c r="D28" s="14" t="s">
        <v>100</v>
      </c>
      <c r="E28" s="11" t="s">
        <v>47</v>
      </c>
      <c r="F28" s="38">
        <f t="shared" si="0"/>
        <v>0.000995601851851852</v>
      </c>
      <c r="G28" s="20">
        <f t="shared" si="1"/>
        <v>10.130000000000004</v>
      </c>
      <c r="H28" s="6" t="str">
        <f t="shared" si="2"/>
        <v>I разр.</v>
      </c>
      <c r="I28" s="3">
        <v>1</v>
      </c>
      <c r="J28" s="16">
        <v>26.02</v>
      </c>
      <c r="K28" s="47"/>
      <c r="L28" s="47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1:24" ht="15" customHeight="1">
      <c r="A29" s="6">
        <v>23</v>
      </c>
      <c r="B29" s="7">
        <v>193</v>
      </c>
      <c r="C29" s="7" t="s">
        <v>45</v>
      </c>
      <c r="D29" s="14" t="s">
        <v>75</v>
      </c>
      <c r="E29" s="11" t="s">
        <v>76</v>
      </c>
      <c r="F29" s="38">
        <f t="shared" si="0"/>
        <v>0.0009967592592592593</v>
      </c>
      <c r="G29" s="20">
        <f t="shared" si="1"/>
        <v>10.230000000000004</v>
      </c>
      <c r="H29" s="6" t="str">
        <f t="shared" si="2"/>
        <v>I разр.</v>
      </c>
      <c r="I29" s="3">
        <v>1</v>
      </c>
      <c r="J29" s="16">
        <v>26.12</v>
      </c>
      <c r="K29" s="47"/>
      <c r="L29" s="47"/>
      <c r="M29" s="4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</row>
    <row r="30" spans="1:24" ht="15" customHeight="1">
      <c r="A30" s="6">
        <v>24</v>
      </c>
      <c r="B30" s="7">
        <v>208</v>
      </c>
      <c r="C30" s="7" t="s">
        <v>43</v>
      </c>
      <c r="D30" s="14" t="s">
        <v>107</v>
      </c>
      <c r="E30" s="11" t="s">
        <v>70</v>
      </c>
      <c r="F30" s="38">
        <f t="shared" si="0"/>
        <v>0.0009973379629629629</v>
      </c>
      <c r="G30" s="20">
        <f t="shared" si="1"/>
        <v>10.279999999999994</v>
      </c>
      <c r="H30" s="6" t="str">
        <f t="shared" si="2"/>
        <v>I разр.</v>
      </c>
      <c r="I30" s="3">
        <v>1</v>
      </c>
      <c r="J30" s="16">
        <v>26.17</v>
      </c>
      <c r="K30" s="47"/>
      <c r="L30" s="47"/>
      <c r="M30" s="4"/>
      <c r="N30" s="4"/>
      <c r="O30" s="4"/>
      <c r="P30" s="7"/>
      <c r="Q30" s="4"/>
      <c r="R30" s="4"/>
      <c r="S30" s="4"/>
      <c r="T30" s="4"/>
      <c r="U30" s="4"/>
      <c r="V30" s="4"/>
      <c r="W30" s="4"/>
      <c r="X30" s="4"/>
    </row>
    <row r="31" spans="1:24" ht="15" customHeight="1">
      <c r="A31" s="6">
        <v>25</v>
      </c>
      <c r="B31" s="7">
        <v>202</v>
      </c>
      <c r="C31" s="7" t="s">
        <v>43</v>
      </c>
      <c r="D31" s="14" t="s">
        <v>79</v>
      </c>
      <c r="E31" s="11" t="s">
        <v>52</v>
      </c>
      <c r="F31" s="38">
        <f t="shared" si="0"/>
        <v>0.0010033564814814814</v>
      </c>
      <c r="G31" s="20">
        <f t="shared" si="1"/>
        <v>10.79999999999999</v>
      </c>
      <c r="H31" s="6" t="str">
        <f t="shared" si="2"/>
        <v>I разр.</v>
      </c>
      <c r="I31" s="3">
        <v>1</v>
      </c>
      <c r="J31" s="16">
        <v>26.69</v>
      </c>
      <c r="K31" s="47"/>
      <c r="L31" s="47"/>
      <c r="M31" s="4"/>
      <c r="N31" s="4"/>
      <c r="O31" s="4"/>
      <c r="P31" s="7"/>
      <c r="Q31" s="4"/>
      <c r="R31" s="4"/>
      <c r="S31" s="4"/>
      <c r="T31" s="4"/>
      <c r="U31" s="4"/>
      <c r="V31" s="4"/>
      <c r="W31" s="4"/>
      <c r="X31" s="4"/>
    </row>
    <row r="32" spans="1:24" ht="15" customHeight="1">
      <c r="A32" s="6">
        <v>26</v>
      </c>
      <c r="B32" s="7">
        <v>220</v>
      </c>
      <c r="C32" s="7" t="s">
        <v>43</v>
      </c>
      <c r="D32" s="14" t="s">
        <v>84</v>
      </c>
      <c r="E32" s="11" t="s">
        <v>70</v>
      </c>
      <c r="F32" s="38">
        <f t="shared" si="0"/>
        <v>0.001010648148148148</v>
      </c>
      <c r="G32" s="20">
        <f t="shared" si="1"/>
        <v>11.429999999999996</v>
      </c>
      <c r="H32" s="6" t="str">
        <f t="shared" si="2"/>
        <v>I разр.</v>
      </c>
      <c r="I32" s="3">
        <v>1</v>
      </c>
      <c r="J32" s="16">
        <v>27.32</v>
      </c>
      <c r="K32" s="47"/>
      <c r="L32" s="47"/>
      <c r="M32" s="4"/>
      <c r="N32" s="4"/>
      <c r="O32" s="4"/>
      <c r="P32" s="7"/>
      <c r="Q32" s="4"/>
      <c r="R32" s="4"/>
      <c r="S32" s="4"/>
      <c r="T32" s="4"/>
      <c r="U32" s="4"/>
      <c r="V32" s="4"/>
      <c r="W32" s="4"/>
      <c r="X32" s="4"/>
    </row>
    <row r="33" spans="1:24" ht="15" customHeight="1">
      <c r="A33" s="6">
        <v>27</v>
      </c>
      <c r="B33" s="7">
        <v>204</v>
      </c>
      <c r="C33" s="7" t="s">
        <v>45</v>
      </c>
      <c r="D33" s="14" t="s">
        <v>80</v>
      </c>
      <c r="E33" s="11" t="s">
        <v>49</v>
      </c>
      <c r="F33" s="38">
        <f t="shared" si="0"/>
        <v>0.001012962962962963</v>
      </c>
      <c r="G33" s="20">
        <f t="shared" si="1"/>
        <v>11.629999999999995</v>
      </c>
      <c r="H33" s="6" t="str">
        <f t="shared" si="2"/>
        <v>I разр.</v>
      </c>
      <c r="I33" s="3">
        <v>1</v>
      </c>
      <c r="J33" s="16">
        <v>27.52</v>
      </c>
      <c r="K33" s="47"/>
      <c r="L33" s="47"/>
      <c r="M33" s="4"/>
      <c r="N33" s="4"/>
      <c r="O33" s="4"/>
      <c r="P33" s="7"/>
      <c r="Q33" s="4"/>
      <c r="R33" s="4"/>
      <c r="S33" s="4"/>
      <c r="T33" s="4"/>
      <c r="U33" s="4"/>
      <c r="V33" s="4"/>
      <c r="W33" s="4"/>
      <c r="X33" s="4"/>
    </row>
    <row r="34" spans="1:24" ht="15" customHeight="1">
      <c r="A34" s="6">
        <v>28</v>
      </c>
      <c r="B34" s="7">
        <v>192</v>
      </c>
      <c r="C34" s="7" t="s">
        <v>45</v>
      </c>
      <c r="D34" s="14" t="s">
        <v>90</v>
      </c>
      <c r="E34" s="11" t="s">
        <v>91</v>
      </c>
      <c r="F34" s="38">
        <f t="shared" si="0"/>
        <v>0.0010157407407407409</v>
      </c>
      <c r="G34" s="20">
        <f t="shared" si="1"/>
        <v>11.870000000000012</v>
      </c>
      <c r="H34" s="6" t="str">
        <f t="shared" si="2"/>
        <v>I разр.</v>
      </c>
      <c r="I34" s="3">
        <v>1</v>
      </c>
      <c r="J34" s="16">
        <v>27.76</v>
      </c>
      <c r="K34" s="47"/>
      <c r="L34" s="47"/>
      <c r="M34" s="4"/>
      <c r="N34" s="4"/>
      <c r="O34" s="4"/>
      <c r="P34" s="7"/>
      <c r="Q34" s="4"/>
      <c r="R34" s="4"/>
      <c r="S34" s="4"/>
      <c r="T34" s="4"/>
      <c r="U34" s="4"/>
      <c r="V34" s="4"/>
      <c r="W34" s="4"/>
      <c r="X34" s="4"/>
    </row>
    <row r="35" spans="1:24" ht="15" customHeight="1">
      <c r="A35" s="6">
        <v>29</v>
      </c>
      <c r="B35" s="7">
        <v>181</v>
      </c>
      <c r="C35" s="7" t="s">
        <v>43</v>
      </c>
      <c r="D35" s="14" t="s">
        <v>97</v>
      </c>
      <c r="E35" s="11" t="s">
        <v>47</v>
      </c>
      <c r="F35" s="38">
        <f t="shared" si="0"/>
        <v>0.0010255787037037037</v>
      </c>
      <c r="G35" s="20">
        <f t="shared" si="1"/>
        <v>12.719999999999999</v>
      </c>
      <c r="H35" s="6" t="str">
        <f t="shared" si="2"/>
        <v>II разр.</v>
      </c>
      <c r="I35" s="3">
        <v>1</v>
      </c>
      <c r="J35" s="16">
        <v>28.61</v>
      </c>
      <c r="K35" s="47"/>
      <c r="L35" s="47"/>
      <c r="M35" s="4"/>
      <c r="N35" s="4"/>
      <c r="O35" s="4"/>
      <c r="P35" s="7"/>
      <c r="Q35" s="4"/>
      <c r="R35" s="4"/>
      <c r="S35" s="4"/>
      <c r="T35" s="4"/>
      <c r="U35" s="4"/>
      <c r="V35" s="4"/>
      <c r="W35" s="4"/>
      <c r="X35" s="4"/>
    </row>
    <row r="36" spans="1:24" ht="15" customHeight="1">
      <c r="A36" s="6">
        <v>30</v>
      </c>
      <c r="B36" s="7">
        <v>182</v>
      </c>
      <c r="C36" s="7" t="s">
        <v>45</v>
      </c>
      <c r="D36" s="14" t="s">
        <v>71</v>
      </c>
      <c r="E36" s="11" t="s">
        <v>47</v>
      </c>
      <c r="F36" s="38">
        <f t="shared" si="0"/>
        <v>0.001027199074074074</v>
      </c>
      <c r="G36" s="20">
        <f t="shared" si="1"/>
        <v>12.859999999999998</v>
      </c>
      <c r="H36" s="6" t="str">
        <f t="shared" si="2"/>
        <v>II разр.</v>
      </c>
      <c r="I36" s="3">
        <v>1</v>
      </c>
      <c r="J36" s="16">
        <v>28.75</v>
      </c>
      <c r="K36" s="47"/>
      <c r="L36" s="47"/>
      <c r="M36" s="4"/>
      <c r="N36" s="4"/>
      <c r="O36" s="4"/>
      <c r="P36" s="7"/>
      <c r="Q36" s="4"/>
      <c r="R36" s="4"/>
      <c r="S36" s="4"/>
      <c r="T36" s="4"/>
      <c r="U36" s="4"/>
      <c r="V36" s="4"/>
      <c r="W36" s="4"/>
      <c r="X36" s="4"/>
    </row>
    <row r="37" spans="1:24" ht="15" customHeight="1">
      <c r="A37" s="6">
        <v>31</v>
      </c>
      <c r="B37" s="7">
        <v>197</v>
      </c>
      <c r="C37" s="7" t="s">
        <v>43</v>
      </c>
      <c r="D37" s="14" t="s">
        <v>94</v>
      </c>
      <c r="E37" s="11" t="s">
        <v>68</v>
      </c>
      <c r="F37" s="38">
        <f t="shared" si="0"/>
        <v>0.0010430555555555555</v>
      </c>
      <c r="G37" s="20">
        <f t="shared" si="1"/>
        <v>14.229999999999999</v>
      </c>
      <c r="H37" s="6" t="str">
        <f t="shared" si="2"/>
        <v>II разр.</v>
      </c>
      <c r="I37" s="3">
        <v>1</v>
      </c>
      <c r="J37" s="16">
        <v>30.12</v>
      </c>
      <c r="K37" s="47"/>
      <c r="L37" s="47"/>
      <c r="M37" s="4"/>
      <c r="N37" s="4"/>
      <c r="O37" s="4"/>
      <c r="P37" s="7"/>
      <c r="Q37" s="4"/>
      <c r="R37" s="4"/>
      <c r="S37" s="4"/>
      <c r="T37" s="4"/>
      <c r="U37" s="4"/>
      <c r="V37" s="4"/>
      <c r="W37" s="4"/>
      <c r="X37" s="4"/>
    </row>
    <row r="38" spans="1:24" ht="15" customHeight="1">
      <c r="A38" s="6">
        <v>32</v>
      </c>
      <c r="B38" s="7">
        <v>198</v>
      </c>
      <c r="C38" s="7" t="s">
        <v>43</v>
      </c>
      <c r="D38" s="14" t="s">
        <v>56</v>
      </c>
      <c r="E38" s="11" t="s">
        <v>44</v>
      </c>
      <c r="F38" s="38">
        <f t="shared" si="0"/>
        <v>0.0010465277777777777</v>
      </c>
      <c r="G38" s="20">
        <f t="shared" si="1"/>
        <v>14.529999999999996</v>
      </c>
      <c r="H38" s="6" t="str">
        <f t="shared" si="2"/>
        <v>II разр.</v>
      </c>
      <c r="I38" s="3">
        <v>1</v>
      </c>
      <c r="J38" s="16">
        <v>30.42</v>
      </c>
      <c r="K38" s="47"/>
      <c r="L38" s="47"/>
      <c r="M38" s="4"/>
      <c r="N38" s="4"/>
      <c r="O38" s="4"/>
      <c r="P38" s="7"/>
      <c r="Q38" s="4"/>
      <c r="R38" s="4"/>
      <c r="S38" s="4"/>
      <c r="T38" s="4"/>
      <c r="U38" s="4"/>
      <c r="V38" s="4"/>
      <c r="W38" s="4"/>
      <c r="X38" s="4"/>
    </row>
    <row r="39" spans="1:24" ht="15" customHeight="1">
      <c r="A39" s="6">
        <v>33</v>
      </c>
      <c r="B39" s="7">
        <v>194</v>
      </c>
      <c r="C39" s="7" t="s">
        <v>43</v>
      </c>
      <c r="D39" s="14" t="s">
        <v>83</v>
      </c>
      <c r="E39" s="11" t="s">
        <v>76</v>
      </c>
      <c r="F39" s="38">
        <f t="shared" si="0"/>
        <v>0.0010605324074074074</v>
      </c>
      <c r="G39" s="20">
        <f t="shared" si="1"/>
        <v>15.739999999999998</v>
      </c>
      <c r="H39" s="6" t="str">
        <f t="shared" si="2"/>
        <v>II разр.</v>
      </c>
      <c r="I39" s="3">
        <v>1</v>
      </c>
      <c r="J39" s="16">
        <v>31.63</v>
      </c>
      <c r="K39" s="47"/>
      <c r="L39" s="47"/>
      <c r="M39" s="4"/>
      <c r="N39" s="4"/>
      <c r="O39" s="4"/>
      <c r="P39" s="7"/>
      <c r="Q39" s="4"/>
      <c r="R39" s="4"/>
      <c r="S39" s="4"/>
      <c r="T39" s="4"/>
      <c r="U39" s="4"/>
      <c r="V39" s="4"/>
      <c r="W39" s="4"/>
      <c r="X39" s="4"/>
    </row>
    <row r="40" spans="1:24" ht="15" customHeight="1">
      <c r="A40" s="6">
        <v>34</v>
      </c>
      <c r="B40" s="7">
        <v>195</v>
      </c>
      <c r="C40" s="7" t="s">
        <v>45</v>
      </c>
      <c r="D40" s="14" t="s">
        <v>67</v>
      </c>
      <c r="E40" s="11" t="s">
        <v>68</v>
      </c>
      <c r="F40" s="38">
        <f t="shared" si="0"/>
        <v>0.0010607638888888889</v>
      </c>
      <c r="G40" s="20">
        <f t="shared" si="1"/>
        <v>15.759999999999998</v>
      </c>
      <c r="H40" s="6" t="str">
        <f t="shared" si="2"/>
        <v>II разр.</v>
      </c>
      <c r="I40" s="3">
        <v>1</v>
      </c>
      <c r="J40" s="16">
        <v>31.65</v>
      </c>
      <c r="K40" s="47"/>
      <c r="L40" s="47"/>
      <c r="M40" s="4"/>
      <c r="N40" s="4"/>
      <c r="O40" s="4"/>
      <c r="P40" s="7"/>
      <c r="Q40" s="4"/>
      <c r="R40" s="4"/>
      <c r="S40" s="4"/>
      <c r="T40" s="4"/>
      <c r="U40" s="4"/>
      <c r="V40" s="4"/>
      <c r="W40" s="4"/>
      <c r="X40" s="4"/>
    </row>
    <row r="41" spans="1:24" ht="15" customHeight="1">
      <c r="A41" s="6">
        <v>35</v>
      </c>
      <c r="B41" s="7">
        <v>199</v>
      </c>
      <c r="C41" s="7" t="s">
        <v>45</v>
      </c>
      <c r="D41" s="14" t="s">
        <v>82</v>
      </c>
      <c r="E41" s="11" t="s">
        <v>44</v>
      </c>
      <c r="F41" s="38">
        <f t="shared" si="0"/>
        <v>0.0010613425925925927</v>
      </c>
      <c r="G41" s="20">
        <f t="shared" si="1"/>
        <v>15.810000000000008</v>
      </c>
      <c r="H41" s="6" t="str">
        <f t="shared" si="2"/>
        <v>II разр.</v>
      </c>
      <c r="I41" s="3">
        <v>1</v>
      </c>
      <c r="J41" s="16">
        <v>31.7</v>
      </c>
      <c r="K41" s="47"/>
      <c r="L41" s="47"/>
      <c r="M41" s="4"/>
      <c r="N41" s="4"/>
      <c r="O41" s="4"/>
      <c r="P41" s="7"/>
      <c r="Q41" s="4"/>
      <c r="R41" s="4"/>
      <c r="S41" s="4"/>
      <c r="T41" s="4"/>
      <c r="U41" s="4"/>
      <c r="V41" s="4"/>
      <c r="W41" s="4"/>
      <c r="X41" s="4"/>
    </row>
    <row r="42" spans="1:24" ht="15" customHeight="1">
      <c r="A42" s="6"/>
      <c r="B42" s="7">
        <v>209</v>
      </c>
      <c r="C42" s="7" t="s">
        <v>45</v>
      </c>
      <c r="D42" s="14" t="s">
        <v>81</v>
      </c>
      <c r="E42" s="11" t="s">
        <v>70</v>
      </c>
      <c r="F42" s="38" t="s">
        <v>135</v>
      </c>
      <c r="G42" s="20"/>
      <c r="H42" s="6">
        <f>IF(F42&lt;=82.2/86400,"КМС",IF(F42&lt;=87.8/86400,"I разр.",IF(F42&lt;=94.2/86400,"II разр.",IF(F42&lt;=102/86400,"III разр.",IF(F42&lt;=111.6/86400,"I юн.",IF(F42&lt;=124.4/86400,"II юн.",IF(F42&lt;=140.4/86400,"III юн.","")))))))</f>
      </c>
      <c r="I42" s="3"/>
      <c r="J42" s="16"/>
      <c r="K42" s="47"/>
      <c r="L42" s="47"/>
      <c r="M42" s="4"/>
      <c r="N42" s="4"/>
      <c r="O42" s="4"/>
      <c r="P42" s="7"/>
      <c r="Q42" s="4"/>
      <c r="R42" s="4"/>
      <c r="S42" s="4"/>
      <c r="T42" s="4"/>
      <c r="U42" s="4"/>
      <c r="V42" s="4"/>
      <c r="W42" s="4"/>
      <c r="X42" s="4"/>
    </row>
    <row r="43" spans="1:24" ht="5.25" customHeight="1" thickBot="1">
      <c r="A43" s="22"/>
      <c r="B43" s="23"/>
      <c r="C43" s="23"/>
      <c r="D43" s="24"/>
      <c r="E43" s="25"/>
      <c r="F43" s="43"/>
      <c r="G43" s="39"/>
      <c r="H43" s="22"/>
      <c r="I43" s="3"/>
      <c r="J43" s="16"/>
      <c r="K43" s="47"/>
      <c r="L43" s="47"/>
      <c r="M43" s="4"/>
      <c r="N43" s="4"/>
      <c r="O43" s="4"/>
      <c r="P43" s="7"/>
      <c r="Q43" s="4"/>
      <c r="R43" s="4"/>
      <c r="S43" s="4"/>
      <c r="T43" s="4"/>
      <c r="U43" s="4"/>
      <c r="V43" s="4"/>
      <c r="W43" s="4"/>
      <c r="X43" s="4"/>
    </row>
    <row r="44" spans="11:12" ht="13.5" thickTop="1">
      <c r="K44" s="47"/>
      <c r="L44" s="47"/>
    </row>
    <row r="45" spans="6:9" ht="12.75">
      <c r="F45" s="48" t="s">
        <v>144</v>
      </c>
      <c r="G45" s="50"/>
      <c r="H45" s="50"/>
      <c r="I45" s="50"/>
    </row>
    <row r="46" spans="6:9" ht="12.75">
      <c r="F46" s="48" t="s">
        <v>145</v>
      </c>
      <c r="G46" s="50"/>
      <c r="H46" s="50"/>
      <c r="I46" s="50"/>
    </row>
    <row r="47" spans="7:9" ht="12.75">
      <c r="G47" s="50"/>
      <c r="H47" s="50"/>
      <c r="I47" s="50"/>
    </row>
    <row r="48" spans="7:9" ht="12.75">
      <c r="G48" s="50"/>
      <c r="H48" s="50"/>
      <c r="I48" s="50"/>
    </row>
    <row r="49" spans="7:9" ht="12.75">
      <c r="G49" s="50"/>
      <c r="H49" s="50"/>
      <c r="I49" s="50"/>
    </row>
    <row r="50" spans="7:9" ht="12.75">
      <c r="G50" s="50"/>
      <c r="H50" s="50"/>
      <c r="I50" s="50"/>
    </row>
    <row r="51" spans="2:8" ht="13.5">
      <c r="B51" s="51" t="s">
        <v>37</v>
      </c>
      <c r="F51" s="52" t="s">
        <v>54</v>
      </c>
      <c r="H51" s="50"/>
    </row>
    <row r="52" spans="7:9" ht="12.75">
      <c r="G52" s="50"/>
      <c r="H52" s="50"/>
      <c r="I52" s="50"/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5118110236220472" right="0.1968503937007874" top="0.3937007874015748" bottom="0.3937007874015748" header="0.5118110236220472" footer="0.3937007874015748"/>
  <pageSetup horizontalDpi="600" verticalDpi="600" orientation="portrait" paperSize="9" r:id="rId2"/>
  <colBreaks count="1" manualBreakCount="1">
    <brk id="8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00B0F0"/>
  </sheetPr>
  <dimension ref="A1:X39"/>
  <sheetViews>
    <sheetView view="pageBreakPreview" zoomScale="115" zoomScaleNormal="115" zoomScaleSheetLayoutView="115" zoomScalePageLayoutView="0" workbookViewId="0" topLeftCell="A28">
      <selection activeCell="I1" sqref="I1:J16384"/>
    </sheetView>
  </sheetViews>
  <sheetFormatPr defaultColWidth="9.140625" defaultRowHeight="12.75"/>
  <cols>
    <col min="1" max="1" width="6.7109375" style="1" customWidth="1"/>
    <col min="2" max="2" width="6.28125" style="1" customWidth="1"/>
    <col min="3" max="3" width="7.7109375" style="1" customWidth="1"/>
    <col min="4" max="4" width="26.28125" style="1" customWidth="1"/>
    <col min="5" max="5" width="24.8515625" style="1" customWidth="1"/>
    <col min="6" max="6" width="8.421875" style="1" customWidth="1"/>
    <col min="7" max="7" width="7.140625" style="1" customWidth="1"/>
    <col min="8" max="8" width="7.8515625" style="1" customWidth="1"/>
    <col min="9" max="9" width="2.8515625" style="1" hidden="1" customWidth="1"/>
    <col min="10" max="10" width="0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8" ht="18.75">
      <c r="A1" s="76" t="s">
        <v>129</v>
      </c>
      <c r="B1" s="76"/>
      <c r="C1" s="76"/>
      <c r="D1" s="76"/>
      <c r="E1" s="76"/>
      <c r="F1" s="76"/>
      <c r="G1" s="76"/>
      <c r="H1" s="76"/>
    </row>
    <row r="2" spans="1:8" ht="26.2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</row>
    <row r="3" spans="1:8" ht="26.2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</row>
    <row r="4" spans="1:8" ht="32.25" customHeight="1">
      <c r="A4" s="79" t="s">
        <v>17</v>
      </c>
      <c r="B4" s="79"/>
      <c r="C4" s="79"/>
      <c r="D4" s="79"/>
      <c r="E4" s="44"/>
      <c r="F4" s="81"/>
      <c r="G4" s="81"/>
      <c r="H4" s="81"/>
    </row>
    <row r="5" spans="2:24" ht="23.25" customHeight="1">
      <c r="B5" s="13"/>
      <c r="C5" s="77" t="str">
        <f>N_dev</f>
        <v>Девушки старшего возраста</v>
      </c>
      <c r="D5" s="77"/>
      <c r="E5" s="77"/>
      <c r="F5" s="77" t="str">
        <f>const!C11</f>
        <v>1000 метров</v>
      </c>
      <c r="G5" s="77"/>
      <c r="H5" s="13"/>
      <c r="I5" s="5"/>
      <c r="J5" s="1">
        <v>41.5</v>
      </c>
      <c r="K5" s="1">
        <v>38.7</v>
      </c>
      <c r="L5" s="4"/>
      <c r="M5" s="4"/>
      <c r="N5" s="4"/>
      <c r="O5" s="4"/>
      <c r="P5" s="7"/>
      <c r="Q5" s="4"/>
      <c r="R5" s="4"/>
      <c r="S5" s="4"/>
      <c r="T5" s="4"/>
      <c r="U5" s="4"/>
      <c r="V5" s="4"/>
      <c r="W5" s="4"/>
      <c r="X5" s="4"/>
    </row>
    <row r="6" spans="1:24" ht="15.7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5"/>
      <c r="J6" s="16"/>
      <c r="K6" s="16"/>
      <c r="L6" s="4"/>
      <c r="M6" s="4"/>
      <c r="N6" s="4"/>
      <c r="O6" s="4"/>
      <c r="P6" s="7"/>
      <c r="Q6" s="4"/>
      <c r="R6" s="4"/>
      <c r="S6" s="4"/>
      <c r="T6" s="4"/>
      <c r="U6" s="4"/>
      <c r="V6" s="4"/>
      <c r="W6" s="4"/>
      <c r="X6" s="4"/>
    </row>
    <row r="7" spans="1:24" ht="15.75" customHeight="1" thickTop="1">
      <c r="A7" s="6">
        <v>1</v>
      </c>
      <c r="B7" s="7">
        <v>63</v>
      </c>
      <c r="C7" s="18" t="s">
        <v>45</v>
      </c>
      <c r="D7" s="12" t="s">
        <v>131</v>
      </c>
      <c r="E7" s="12" t="s">
        <v>47</v>
      </c>
      <c r="F7" s="35">
        <f aca="true" t="shared" si="0" ref="F7:F25">(I7*60+J7)/86400</f>
        <v>0.0009954861111111113</v>
      </c>
      <c r="G7" s="40">
        <f aca="true" t="shared" si="1" ref="G7:G25">(F7-F$7)*86400</f>
        <v>0</v>
      </c>
      <c r="H7" s="6" t="str">
        <f aca="true" t="shared" si="2" ref="H7:H27">IF(F7&lt;=89.4/86400,"КМС",IF(F7&lt;=95.8/86400,"I разр.",IF(F7&lt;=102/86400,"II разр.",IF(F7&lt;=110/86400,"III разр.",IF(F7&lt;=119.6/86400,"I юн.",IF(F7&lt;=132.4/86400,"II юн.",IF(F7&lt;=148.4/86400,"III юн.","")))))))</f>
        <v>КМС</v>
      </c>
      <c r="I7" s="5">
        <v>1</v>
      </c>
      <c r="J7" s="16">
        <v>26.01</v>
      </c>
      <c r="K7" s="47"/>
      <c r="L7" s="4"/>
      <c r="M7" s="4"/>
      <c r="N7" s="4"/>
      <c r="O7" s="4"/>
      <c r="P7" s="7"/>
      <c r="Q7" s="4"/>
      <c r="R7" s="4"/>
      <c r="S7" s="4"/>
      <c r="T7" s="4"/>
      <c r="U7" s="4"/>
      <c r="V7" s="4"/>
      <c r="W7" s="4"/>
      <c r="X7" s="4"/>
    </row>
    <row r="8" spans="1:24" ht="15.75" customHeight="1">
      <c r="A8" s="6">
        <v>2</v>
      </c>
      <c r="B8" s="7">
        <v>54</v>
      </c>
      <c r="C8" s="7" t="s">
        <v>43</v>
      </c>
      <c r="D8" s="14" t="s">
        <v>116</v>
      </c>
      <c r="E8" s="12" t="s">
        <v>46</v>
      </c>
      <c r="F8" s="38">
        <f t="shared" si="0"/>
        <v>0.001000810185185185</v>
      </c>
      <c r="G8" s="20">
        <f t="shared" si="1"/>
        <v>0.4599999999999785</v>
      </c>
      <c r="H8" s="6" t="str">
        <f t="shared" si="2"/>
        <v>КМС</v>
      </c>
      <c r="I8" s="5">
        <v>1</v>
      </c>
      <c r="J8" s="16">
        <v>26.47</v>
      </c>
      <c r="K8" s="47"/>
      <c r="L8" s="4"/>
      <c r="M8" s="4"/>
      <c r="N8" s="4"/>
      <c r="O8" s="4"/>
      <c r="P8" s="7"/>
      <c r="Q8" s="4"/>
      <c r="R8" s="4"/>
      <c r="S8" s="4"/>
      <c r="T8" s="4"/>
      <c r="U8" s="4"/>
      <c r="V8" s="4"/>
      <c r="W8" s="4"/>
      <c r="X8" s="4"/>
    </row>
    <row r="9" spans="1:24" ht="15.75" customHeight="1">
      <c r="A9" s="6">
        <v>3</v>
      </c>
      <c r="B9" s="7">
        <v>53</v>
      </c>
      <c r="C9" s="7" t="s">
        <v>45</v>
      </c>
      <c r="D9" s="14" t="s">
        <v>120</v>
      </c>
      <c r="E9" s="12" t="s">
        <v>46</v>
      </c>
      <c r="F9" s="38">
        <f t="shared" si="0"/>
        <v>0.0010076388888888889</v>
      </c>
      <c r="G9" s="20">
        <f t="shared" si="1"/>
        <v>1.0499999999999843</v>
      </c>
      <c r="H9" s="6" t="str">
        <f t="shared" si="2"/>
        <v>КМС</v>
      </c>
      <c r="I9" s="5">
        <v>1</v>
      </c>
      <c r="J9" s="16">
        <v>27.06</v>
      </c>
      <c r="K9" s="47"/>
      <c r="L9" s="4"/>
      <c r="M9" s="4"/>
      <c r="N9" s="4"/>
      <c r="O9" s="4"/>
      <c r="P9" s="7"/>
      <c r="Q9" s="4"/>
      <c r="R9" s="4"/>
      <c r="S9" s="4"/>
      <c r="T9" s="4"/>
      <c r="U9" s="4"/>
      <c r="V9" s="4"/>
      <c r="W9" s="4"/>
      <c r="X9" s="4"/>
    </row>
    <row r="10" spans="1:24" ht="15.75" customHeight="1">
      <c r="A10" s="6">
        <v>4</v>
      </c>
      <c r="B10" s="7">
        <v>51</v>
      </c>
      <c r="C10" s="7" t="s">
        <v>43</v>
      </c>
      <c r="D10" s="14" t="s">
        <v>117</v>
      </c>
      <c r="E10" s="12" t="s">
        <v>78</v>
      </c>
      <c r="F10" s="38">
        <f t="shared" si="0"/>
        <v>0.001009837962962963</v>
      </c>
      <c r="G10" s="20">
        <f t="shared" si="1"/>
        <v>1.2399999999999924</v>
      </c>
      <c r="H10" s="6" t="str">
        <f t="shared" si="2"/>
        <v>КМС</v>
      </c>
      <c r="I10" s="5">
        <v>1</v>
      </c>
      <c r="J10" s="16">
        <v>27.25</v>
      </c>
      <c r="K10" s="47"/>
      <c r="L10" s="4"/>
      <c r="M10" s="4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</row>
    <row r="11" spans="1:24" ht="15.75" customHeight="1">
      <c r="A11" s="6">
        <v>5</v>
      </c>
      <c r="B11" s="7">
        <v>59</v>
      </c>
      <c r="C11" s="7" t="s">
        <v>45</v>
      </c>
      <c r="D11" s="14" t="s">
        <v>115</v>
      </c>
      <c r="E11" s="12" t="s">
        <v>47</v>
      </c>
      <c r="F11" s="38">
        <f t="shared" si="0"/>
        <v>0.0010224537037037038</v>
      </c>
      <c r="G11" s="20">
        <f t="shared" si="1"/>
        <v>2.329999999999995</v>
      </c>
      <c r="H11" s="6" t="str">
        <f t="shared" si="2"/>
        <v>КМС</v>
      </c>
      <c r="I11" s="5">
        <v>1</v>
      </c>
      <c r="J11" s="16">
        <v>28.34</v>
      </c>
      <c r="K11" s="47"/>
      <c r="L11" s="4"/>
      <c r="M11" s="4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</row>
    <row r="12" spans="1:24" ht="15.75" customHeight="1">
      <c r="A12" s="6">
        <v>6</v>
      </c>
      <c r="B12" s="7">
        <v>52</v>
      </c>
      <c r="C12" s="7" t="s">
        <v>43</v>
      </c>
      <c r="D12" s="14" t="s">
        <v>109</v>
      </c>
      <c r="E12" s="12" t="s">
        <v>78</v>
      </c>
      <c r="F12" s="38">
        <f t="shared" si="0"/>
        <v>0.0010565972222222222</v>
      </c>
      <c r="G12" s="20">
        <f t="shared" si="1"/>
        <v>5.279999999999987</v>
      </c>
      <c r="H12" s="6" t="str">
        <f t="shared" si="2"/>
        <v>I разр.</v>
      </c>
      <c r="I12" s="5">
        <v>1</v>
      </c>
      <c r="J12" s="16">
        <v>31.29</v>
      </c>
      <c r="K12" s="47"/>
      <c r="L12" s="4"/>
      <c r="M12" s="4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</row>
    <row r="13" spans="1:24" ht="15.75" customHeight="1">
      <c r="A13" s="6">
        <v>7</v>
      </c>
      <c r="B13" s="7">
        <v>68</v>
      </c>
      <c r="C13" s="7" t="s">
        <v>45</v>
      </c>
      <c r="D13" s="14" t="s">
        <v>122</v>
      </c>
      <c r="E13" s="12" t="s">
        <v>68</v>
      </c>
      <c r="F13" s="38">
        <f t="shared" si="0"/>
        <v>0.0010685185185185183</v>
      </c>
      <c r="G13" s="20">
        <f t="shared" si="1"/>
        <v>6.309999999999971</v>
      </c>
      <c r="H13" s="6" t="str">
        <f t="shared" si="2"/>
        <v>I разр.</v>
      </c>
      <c r="I13" s="5">
        <v>1</v>
      </c>
      <c r="J13" s="16">
        <v>32.32</v>
      </c>
      <c r="K13" s="47"/>
      <c r="L13" s="4"/>
      <c r="M13" s="4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</row>
    <row r="14" spans="1:24" ht="15.75" customHeight="1">
      <c r="A14" s="6">
        <v>8</v>
      </c>
      <c r="B14" s="7">
        <v>72</v>
      </c>
      <c r="C14" s="7" t="s">
        <v>43</v>
      </c>
      <c r="D14" s="14" t="s">
        <v>51</v>
      </c>
      <c r="E14" s="12" t="s">
        <v>52</v>
      </c>
      <c r="F14" s="38">
        <f t="shared" si="0"/>
        <v>0.001089699074074074</v>
      </c>
      <c r="G14" s="20">
        <f t="shared" si="1"/>
        <v>8.139999999999988</v>
      </c>
      <c r="H14" s="6" t="str">
        <f t="shared" si="2"/>
        <v>I разр.</v>
      </c>
      <c r="I14" s="5">
        <v>1</v>
      </c>
      <c r="J14" s="16">
        <v>34.15</v>
      </c>
      <c r="K14" s="47"/>
      <c r="L14" s="4"/>
      <c r="M14" s="4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</row>
    <row r="15" spans="1:24" ht="15.75" customHeight="1">
      <c r="A15" s="6">
        <v>9</v>
      </c>
      <c r="B15" s="7">
        <v>66</v>
      </c>
      <c r="C15" s="7" t="s">
        <v>43</v>
      </c>
      <c r="D15" s="12" t="s">
        <v>123</v>
      </c>
      <c r="E15" s="12" t="s">
        <v>68</v>
      </c>
      <c r="F15" s="38">
        <f t="shared" si="0"/>
        <v>0.0010975694444444444</v>
      </c>
      <c r="G15" s="20">
        <f t="shared" si="1"/>
        <v>8.819999999999984</v>
      </c>
      <c r="H15" s="6" t="str">
        <f t="shared" si="2"/>
        <v>I разр.</v>
      </c>
      <c r="I15" s="5">
        <v>1</v>
      </c>
      <c r="J15" s="16">
        <v>34.83</v>
      </c>
      <c r="K15" s="47"/>
      <c r="L15" s="4"/>
      <c r="M15" s="4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</row>
    <row r="16" spans="1:24" ht="15.75" customHeight="1">
      <c r="A16" s="6">
        <v>10</v>
      </c>
      <c r="B16" s="7">
        <v>55</v>
      </c>
      <c r="C16" s="7" t="s">
        <v>45</v>
      </c>
      <c r="D16" s="14" t="s">
        <v>53</v>
      </c>
      <c r="E16" s="12" t="s">
        <v>46</v>
      </c>
      <c r="F16" s="38">
        <f t="shared" si="0"/>
        <v>0.0010993055555555554</v>
      </c>
      <c r="G16" s="20">
        <f t="shared" si="1"/>
        <v>8.969999999999974</v>
      </c>
      <c r="H16" s="6" t="str">
        <f t="shared" si="2"/>
        <v>I разр.</v>
      </c>
      <c r="I16" s="5">
        <v>1</v>
      </c>
      <c r="J16" s="16">
        <v>34.98</v>
      </c>
      <c r="K16" s="47"/>
      <c r="L16" s="4"/>
      <c r="M16" s="4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</row>
    <row r="17" spans="1:24" ht="15.75" customHeight="1">
      <c r="A17" s="6">
        <v>11</v>
      </c>
      <c r="B17" s="7"/>
      <c r="C17" s="7" t="s">
        <v>45</v>
      </c>
      <c r="D17" s="12" t="s">
        <v>127</v>
      </c>
      <c r="E17" s="10" t="s">
        <v>128</v>
      </c>
      <c r="F17" s="68">
        <f t="shared" si="0"/>
        <v>0.001101388888888889</v>
      </c>
      <c r="G17" s="20">
        <f t="shared" si="1"/>
        <v>9.149999999999991</v>
      </c>
      <c r="H17" s="6" t="str">
        <f t="shared" si="2"/>
        <v>I разр.</v>
      </c>
      <c r="I17" s="5">
        <v>1</v>
      </c>
      <c r="J17" s="16">
        <v>35.16</v>
      </c>
      <c r="K17" s="47"/>
      <c r="L17" s="4"/>
      <c r="M17" s="4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</row>
    <row r="18" spans="1:24" ht="15.75" customHeight="1">
      <c r="A18" s="6">
        <v>12</v>
      </c>
      <c r="B18" s="7">
        <v>61</v>
      </c>
      <c r="C18" s="7" t="s">
        <v>43</v>
      </c>
      <c r="D18" s="14" t="s">
        <v>114</v>
      </c>
      <c r="E18" s="12" t="s">
        <v>47</v>
      </c>
      <c r="F18" s="38">
        <f t="shared" si="0"/>
        <v>0.0011042824074074073</v>
      </c>
      <c r="G18" s="20">
        <f t="shared" si="1"/>
        <v>9.39999999999998</v>
      </c>
      <c r="H18" s="6" t="str">
        <f t="shared" si="2"/>
        <v>I разр.</v>
      </c>
      <c r="I18" s="5">
        <v>1</v>
      </c>
      <c r="J18" s="16">
        <v>35.41</v>
      </c>
      <c r="K18" s="47"/>
      <c r="L18" s="4"/>
      <c r="M18" s="4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</row>
    <row r="19" spans="1:24" ht="15.75" customHeight="1">
      <c r="A19" s="6">
        <v>13</v>
      </c>
      <c r="B19" s="7">
        <v>57</v>
      </c>
      <c r="C19" s="7" t="s">
        <v>45</v>
      </c>
      <c r="D19" s="14" t="s">
        <v>126</v>
      </c>
      <c r="E19" s="12" t="s">
        <v>46</v>
      </c>
      <c r="F19" s="38">
        <f t="shared" si="0"/>
        <v>0.0011210648148148148</v>
      </c>
      <c r="G19" s="20">
        <f t="shared" si="1"/>
        <v>10.849999999999982</v>
      </c>
      <c r="H19" s="6" t="str">
        <f t="shared" si="2"/>
        <v>II разр.</v>
      </c>
      <c r="I19" s="5">
        <v>1</v>
      </c>
      <c r="J19" s="16">
        <v>36.86</v>
      </c>
      <c r="K19" s="47"/>
      <c r="L19" s="4"/>
      <c r="M19" s="4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</row>
    <row r="20" spans="1:24" ht="15.75" customHeight="1">
      <c r="A20" s="6">
        <v>14</v>
      </c>
      <c r="B20" s="7">
        <v>69</v>
      </c>
      <c r="C20" s="7" t="s">
        <v>45</v>
      </c>
      <c r="D20" s="14" t="s">
        <v>121</v>
      </c>
      <c r="E20" s="12" t="s">
        <v>52</v>
      </c>
      <c r="F20" s="38">
        <f t="shared" si="0"/>
        <v>0.0011493055555555555</v>
      </c>
      <c r="G20" s="20">
        <f t="shared" si="1"/>
        <v>13.289999999999985</v>
      </c>
      <c r="H20" s="6" t="str">
        <f t="shared" si="2"/>
        <v>II разр.</v>
      </c>
      <c r="I20" s="5">
        <v>1</v>
      </c>
      <c r="J20" s="16">
        <v>39.3</v>
      </c>
      <c r="K20" s="47"/>
      <c r="L20" s="4"/>
      <c r="M20" s="4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</row>
    <row r="21" spans="1:24" ht="15.75" customHeight="1">
      <c r="A21" s="6">
        <v>15</v>
      </c>
      <c r="B21" s="7">
        <v>64</v>
      </c>
      <c r="C21" s="7" t="s">
        <v>43</v>
      </c>
      <c r="D21" s="14" t="s">
        <v>118</v>
      </c>
      <c r="E21" s="12" t="s">
        <v>91</v>
      </c>
      <c r="F21" s="38">
        <f t="shared" si="0"/>
        <v>0.0011541666666666666</v>
      </c>
      <c r="G21" s="20">
        <f t="shared" si="1"/>
        <v>13.709999999999983</v>
      </c>
      <c r="H21" s="6" t="str">
        <f t="shared" si="2"/>
        <v>II разр.</v>
      </c>
      <c r="I21" s="5">
        <v>1</v>
      </c>
      <c r="J21" s="16">
        <v>39.72</v>
      </c>
      <c r="K21" s="47"/>
      <c r="L21" s="4"/>
      <c r="M21" s="4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</row>
    <row r="22" spans="1:24" ht="15.75" customHeight="1">
      <c r="A22" s="6">
        <v>16</v>
      </c>
      <c r="B22" s="7">
        <v>56</v>
      </c>
      <c r="C22" s="7" t="s">
        <v>43</v>
      </c>
      <c r="D22" s="14" t="s">
        <v>50</v>
      </c>
      <c r="E22" s="12" t="s">
        <v>46</v>
      </c>
      <c r="F22" s="38">
        <f t="shared" si="0"/>
        <v>0.0011590277777777777</v>
      </c>
      <c r="G22" s="20">
        <f t="shared" si="1"/>
        <v>14.12999999999998</v>
      </c>
      <c r="H22" s="6" t="str">
        <f t="shared" si="2"/>
        <v>II разр.</v>
      </c>
      <c r="I22" s="5">
        <v>1</v>
      </c>
      <c r="J22" s="16">
        <v>40.14</v>
      </c>
      <c r="K22" s="47"/>
      <c r="L22" s="4"/>
      <c r="M22" s="4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</row>
    <row r="23" spans="1:24" ht="15.75" customHeight="1">
      <c r="A23" s="6">
        <v>17</v>
      </c>
      <c r="B23" s="7">
        <v>73</v>
      </c>
      <c r="C23" s="7" t="s">
        <v>45</v>
      </c>
      <c r="D23" s="14" t="s">
        <v>125</v>
      </c>
      <c r="E23" s="12" t="s">
        <v>49</v>
      </c>
      <c r="F23" s="38">
        <f t="shared" si="0"/>
        <v>0.0011657407407407406</v>
      </c>
      <c r="G23" s="20">
        <f t="shared" si="1"/>
        <v>14.709999999999976</v>
      </c>
      <c r="H23" s="6" t="str">
        <f t="shared" si="2"/>
        <v>II разр.</v>
      </c>
      <c r="I23" s="5">
        <v>1</v>
      </c>
      <c r="J23" s="16">
        <v>40.72</v>
      </c>
      <c r="K23" s="47"/>
      <c r="L23" s="4"/>
      <c r="M23" s="4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</row>
    <row r="24" spans="1:24" ht="15.75" customHeight="1">
      <c r="A24" s="6">
        <v>18</v>
      </c>
      <c r="B24" s="7">
        <v>58</v>
      </c>
      <c r="C24" s="7" t="s">
        <v>45</v>
      </c>
      <c r="D24" s="14" t="s">
        <v>108</v>
      </c>
      <c r="E24" s="12" t="s">
        <v>47</v>
      </c>
      <c r="F24" s="38">
        <f t="shared" si="0"/>
        <v>0.0012151620370370372</v>
      </c>
      <c r="G24" s="20">
        <f t="shared" si="1"/>
        <v>18.979999999999997</v>
      </c>
      <c r="H24" s="6" t="str">
        <f t="shared" si="2"/>
        <v>III разр.</v>
      </c>
      <c r="I24" s="5">
        <v>1</v>
      </c>
      <c r="J24" s="16">
        <v>44.99</v>
      </c>
      <c r="K24" s="47"/>
      <c r="L24" s="4"/>
      <c r="M24" s="4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</row>
    <row r="25" spans="1:24" ht="15.75" customHeight="1">
      <c r="A25" s="6">
        <v>19</v>
      </c>
      <c r="B25" s="7">
        <v>65</v>
      </c>
      <c r="C25" s="7" t="s">
        <v>43</v>
      </c>
      <c r="D25" s="14" t="s">
        <v>112</v>
      </c>
      <c r="E25" s="12" t="s">
        <v>113</v>
      </c>
      <c r="F25" s="38">
        <f t="shared" si="0"/>
        <v>0.0012906249999999999</v>
      </c>
      <c r="G25" s="20">
        <f t="shared" si="1"/>
        <v>25.499999999999975</v>
      </c>
      <c r="H25" s="6" t="str">
        <f t="shared" si="2"/>
        <v>I юн.</v>
      </c>
      <c r="I25" s="5">
        <v>1</v>
      </c>
      <c r="J25" s="16">
        <v>51.51</v>
      </c>
      <c r="K25" s="47"/>
      <c r="L25" s="4"/>
      <c r="M25" s="4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</row>
    <row r="26" spans="1:24" ht="15.75" customHeight="1">
      <c r="A26" s="6"/>
      <c r="B26" s="7">
        <v>75</v>
      </c>
      <c r="C26" s="7" t="s">
        <v>43</v>
      </c>
      <c r="D26" s="14" t="s">
        <v>124</v>
      </c>
      <c r="E26" s="12" t="s">
        <v>70</v>
      </c>
      <c r="F26" s="38" t="s">
        <v>142</v>
      </c>
      <c r="G26" s="20"/>
      <c r="H26" s="6">
        <f t="shared" si="2"/>
      </c>
      <c r="I26" s="5"/>
      <c r="J26" s="16"/>
      <c r="K26" s="47"/>
      <c r="L26" s="4"/>
      <c r="M26" s="4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</row>
    <row r="27" spans="1:24" ht="15.75" customHeight="1">
      <c r="A27" s="6"/>
      <c r="B27" s="7">
        <v>74</v>
      </c>
      <c r="C27" s="7" t="s">
        <v>45</v>
      </c>
      <c r="D27" s="12" t="s">
        <v>48</v>
      </c>
      <c r="E27" s="12" t="s">
        <v>49</v>
      </c>
      <c r="F27" s="38" t="s">
        <v>142</v>
      </c>
      <c r="G27" s="20"/>
      <c r="H27" s="6">
        <f t="shared" si="2"/>
      </c>
      <c r="I27" s="5"/>
      <c r="J27" s="16"/>
      <c r="K27" s="47"/>
      <c r="L27" s="4"/>
      <c r="M27" s="4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</row>
    <row r="28" spans="1:24" ht="5.25" customHeight="1" thickBot="1">
      <c r="A28" s="22"/>
      <c r="B28" s="23"/>
      <c r="C28" s="23"/>
      <c r="D28" s="26"/>
      <c r="E28" s="23"/>
      <c r="F28" s="43"/>
      <c r="G28" s="39"/>
      <c r="H28" s="22"/>
      <c r="I28" s="5"/>
      <c r="J28" s="16"/>
      <c r="K28" s="16"/>
      <c r="L28" s="4"/>
      <c r="M28" s="4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</row>
    <row r="29" spans="6:7" ht="11.25" customHeight="1" thickTop="1">
      <c r="F29" s="30"/>
      <c r="G29" s="31"/>
    </row>
    <row r="30" spans="2:7" ht="12.75">
      <c r="B30" s="48"/>
      <c r="F30" s="48" t="s">
        <v>141</v>
      </c>
      <c r="G30" s="50"/>
    </row>
    <row r="31" spans="2:7" ht="12.75">
      <c r="B31" s="48"/>
      <c r="F31" s="48" t="s">
        <v>143</v>
      </c>
      <c r="G31" s="50"/>
    </row>
    <row r="32" ht="12.75">
      <c r="G32" s="50"/>
    </row>
    <row r="33" ht="12.75">
      <c r="G33" s="50"/>
    </row>
    <row r="34" spans="2:6" ht="12.75">
      <c r="B34" s="69"/>
      <c r="D34" s="70"/>
      <c r="E34" s="11"/>
      <c r="F34" s="69"/>
    </row>
    <row r="35" spans="2:6" ht="12.75">
      <c r="B35" s="69"/>
      <c r="D35" s="70"/>
      <c r="E35" s="11"/>
      <c r="F35" s="69"/>
    </row>
    <row r="36" ht="12.75">
      <c r="G36" s="50"/>
    </row>
    <row r="37" spans="2:7" ht="13.5">
      <c r="B37" s="51" t="s">
        <v>37</v>
      </c>
      <c r="F37" s="52" t="s">
        <v>54</v>
      </c>
      <c r="G37" s="50"/>
    </row>
    <row r="38" spans="7:8" ht="12.75">
      <c r="G38" s="50"/>
      <c r="H38" s="50"/>
    </row>
    <row r="39" ht="12.75">
      <c r="G39" s="50"/>
    </row>
  </sheetData>
  <sheetProtection/>
  <mergeCells count="7">
    <mergeCell ref="A1:H1"/>
    <mergeCell ref="C5:E5"/>
    <mergeCell ref="A2:H2"/>
    <mergeCell ref="A3:H3"/>
    <mergeCell ref="A4:D4"/>
    <mergeCell ref="F4:H4"/>
    <mergeCell ref="F5:G5"/>
  </mergeCells>
  <printOptions/>
  <pageMargins left="0.4724409448818898" right="0.3937007874015748" top="0.3937007874015748" bottom="0.3937007874015748" header="0.5118110236220472" footer="0.3937007874015748"/>
  <pageSetup horizontalDpi="600" verticalDpi="600" orientation="portrait" paperSize="9" r:id="rId2"/>
  <colBreaks count="1" manualBreakCount="1">
    <brk id="8" max="41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tabColor rgb="FFFFFF00"/>
  </sheetPr>
  <dimension ref="A1:AD35"/>
  <sheetViews>
    <sheetView view="pageBreakPreview" zoomScale="115" zoomScaleSheetLayoutView="115" zoomScalePageLayoutView="0" workbookViewId="0" topLeftCell="A19">
      <selection activeCell="I4" sqref="I1:J16384"/>
    </sheetView>
  </sheetViews>
  <sheetFormatPr defaultColWidth="9.140625" defaultRowHeight="12.75"/>
  <cols>
    <col min="1" max="2" width="4.7109375" style="1" customWidth="1"/>
    <col min="3" max="3" width="5.28125" style="1" customWidth="1"/>
    <col min="4" max="4" width="20.00390625" style="1" customWidth="1"/>
    <col min="5" max="5" width="17.7109375" style="1" customWidth="1"/>
    <col min="6" max="6" width="7.7109375" style="1" customWidth="1"/>
    <col min="7" max="7" width="6.421875" style="1" customWidth="1"/>
    <col min="8" max="8" width="8.00390625" style="1" customWidth="1"/>
    <col min="9" max="9" width="4.140625" style="1" hidden="1" customWidth="1"/>
    <col min="10" max="10" width="7.2812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9" ht="18.75">
      <c r="A1" s="76" t="s">
        <v>129</v>
      </c>
      <c r="B1" s="76"/>
      <c r="C1" s="76"/>
      <c r="D1" s="76"/>
      <c r="E1" s="76"/>
      <c r="F1" s="76"/>
      <c r="G1" s="76"/>
      <c r="H1" s="76"/>
      <c r="I1" s="76"/>
    </row>
    <row r="2" spans="1:9" ht="25.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  <c r="I2" s="78"/>
    </row>
    <row r="3" spans="1:9" ht="24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  <c r="I3" s="78"/>
    </row>
    <row r="4" spans="1:8" ht="27" customHeight="1">
      <c r="A4" s="79" t="s">
        <v>17</v>
      </c>
      <c r="B4" s="79"/>
      <c r="C4" s="79"/>
      <c r="D4" s="79"/>
      <c r="E4" s="44"/>
      <c r="F4" s="81"/>
      <c r="G4" s="81"/>
      <c r="H4" s="81"/>
    </row>
    <row r="5" spans="1:8" ht="20.25" customHeight="1">
      <c r="A5" s="45"/>
      <c r="B5" s="45"/>
      <c r="C5" s="45"/>
      <c r="D5" s="45"/>
      <c r="E5" s="44"/>
      <c r="F5" s="46"/>
      <c r="G5" s="46"/>
      <c r="H5" s="46"/>
    </row>
    <row r="6" spans="2:30" ht="18" customHeight="1">
      <c r="B6" s="13"/>
      <c r="C6" s="84" t="str">
        <f>N_un</f>
        <v>Юноши старшего возраста</v>
      </c>
      <c r="D6" s="84"/>
      <c r="E6" s="84"/>
      <c r="F6" s="77" t="str">
        <f>const!C12</f>
        <v>3000 метров</v>
      </c>
      <c r="G6" s="77"/>
      <c r="H6" s="13"/>
      <c r="I6" s="3"/>
      <c r="J6" s="4" t="s">
        <v>28</v>
      </c>
      <c r="K6" s="4" t="s">
        <v>29</v>
      </c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6.5" customHeight="1" thickBot="1">
      <c r="A7" s="2" t="s">
        <v>3</v>
      </c>
      <c r="B7" s="2" t="s">
        <v>0</v>
      </c>
      <c r="C7" s="8" t="s">
        <v>5</v>
      </c>
      <c r="D7" s="2" t="s">
        <v>1</v>
      </c>
      <c r="E7" s="2" t="s">
        <v>40</v>
      </c>
      <c r="F7" s="9" t="s">
        <v>2</v>
      </c>
      <c r="G7" s="9" t="s">
        <v>8</v>
      </c>
      <c r="H7" s="2" t="s">
        <v>4</v>
      </c>
      <c r="I7" s="3"/>
      <c r="J7" s="16"/>
      <c r="K7" s="16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 customHeight="1" thickTop="1">
      <c r="A8" s="19">
        <v>1</v>
      </c>
      <c r="B8" s="32">
        <v>186</v>
      </c>
      <c r="C8" s="32" t="s">
        <v>43</v>
      </c>
      <c r="D8" s="34" t="s">
        <v>85</v>
      </c>
      <c r="E8" s="33" t="s">
        <v>47</v>
      </c>
      <c r="F8" s="35">
        <f aca="true" t="shared" si="0" ref="F8:F28">(I8*60+J8)/86400</f>
        <v>0.0029144675925925926</v>
      </c>
      <c r="G8" s="36">
        <f aca="true" t="shared" si="1" ref="G8:G28">(F8-F$8)*86400</f>
        <v>0</v>
      </c>
      <c r="H8" s="6" t="str">
        <f aca="true" t="shared" si="2" ref="H8:H28">IF(F8&lt;=269/86400,"КМС",IF(F8&lt;=288/86400,"I разр.",IF(F8&lt;=309.8/86400,"II разр.",IF(F8&lt;=336.8/86400,"III разр.",IF(F8&lt;=369.2/86400,"I юн.",IF(F8&lt;=412.4/86400,"II юн.",IF(F8&lt;=466.4/86400,"III юн.","")))))))</f>
        <v>КМС</v>
      </c>
      <c r="I8" s="3">
        <v>4</v>
      </c>
      <c r="J8" s="16">
        <v>11.81</v>
      </c>
      <c r="K8" s="47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 customHeight="1">
      <c r="A9" s="6">
        <v>2</v>
      </c>
      <c r="B9" s="7">
        <v>185</v>
      </c>
      <c r="C9" s="7" t="s">
        <v>43</v>
      </c>
      <c r="D9" s="12" t="s">
        <v>89</v>
      </c>
      <c r="E9" s="10" t="s">
        <v>47</v>
      </c>
      <c r="F9" s="38">
        <f t="shared" si="0"/>
        <v>0.002973379629629629</v>
      </c>
      <c r="G9" s="20">
        <f t="shared" si="1"/>
        <v>5.08999999999996</v>
      </c>
      <c r="H9" s="6" t="str">
        <f t="shared" si="2"/>
        <v>КМС</v>
      </c>
      <c r="I9" s="3">
        <v>4</v>
      </c>
      <c r="J9" s="16">
        <v>16.9</v>
      </c>
      <c r="K9" s="47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" customHeight="1">
      <c r="A10" s="6">
        <v>3</v>
      </c>
      <c r="B10" s="7">
        <v>183</v>
      </c>
      <c r="C10" s="7" t="s">
        <v>45</v>
      </c>
      <c r="D10" s="12" t="s">
        <v>86</v>
      </c>
      <c r="E10" s="10" t="s">
        <v>47</v>
      </c>
      <c r="F10" s="38">
        <f t="shared" si="0"/>
        <v>0.002987268518518519</v>
      </c>
      <c r="G10" s="20">
        <f t="shared" si="1"/>
        <v>6.290000000000028</v>
      </c>
      <c r="H10" s="6" t="str">
        <f t="shared" si="2"/>
        <v>КМС</v>
      </c>
      <c r="I10" s="3">
        <v>4</v>
      </c>
      <c r="J10" s="16">
        <v>18.1</v>
      </c>
      <c r="K10" s="47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" customHeight="1">
      <c r="A11" s="6">
        <v>4</v>
      </c>
      <c r="B11" s="7">
        <v>178</v>
      </c>
      <c r="C11" s="7" t="s">
        <v>45</v>
      </c>
      <c r="D11" s="12" t="s">
        <v>72</v>
      </c>
      <c r="E11" s="10" t="s">
        <v>47</v>
      </c>
      <c r="F11" s="38">
        <f t="shared" si="0"/>
        <v>0.0029886574074074078</v>
      </c>
      <c r="G11" s="20">
        <f t="shared" si="1"/>
        <v>6.410000000000027</v>
      </c>
      <c r="H11" s="6" t="str">
        <f t="shared" si="2"/>
        <v>КМС</v>
      </c>
      <c r="I11" s="3">
        <v>4</v>
      </c>
      <c r="J11" s="16">
        <v>18.22</v>
      </c>
      <c r="K11" s="47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 customHeight="1">
      <c r="A12" s="6">
        <v>5</v>
      </c>
      <c r="B12" s="71">
        <v>196</v>
      </c>
      <c r="C12" s="71" t="s">
        <v>45</v>
      </c>
      <c r="D12" s="73" t="s">
        <v>103</v>
      </c>
      <c r="E12" s="74" t="s">
        <v>68</v>
      </c>
      <c r="F12" s="38">
        <f t="shared" si="0"/>
        <v>0.0030375</v>
      </c>
      <c r="G12" s="20">
        <f t="shared" si="1"/>
        <v>10.629999999999983</v>
      </c>
      <c r="H12" s="6" t="str">
        <f t="shared" si="2"/>
        <v>КМС</v>
      </c>
      <c r="I12" s="3">
        <v>4</v>
      </c>
      <c r="J12" s="16">
        <v>22.44</v>
      </c>
      <c r="K12" s="47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 customHeight="1">
      <c r="A13" s="6">
        <v>6</v>
      </c>
      <c r="B13" s="7">
        <v>190</v>
      </c>
      <c r="C13" s="7" t="s">
        <v>43</v>
      </c>
      <c r="D13" s="12" t="s">
        <v>55</v>
      </c>
      <c r="E13" s="10" t="s">
        <v>47</v>
      </c>
      <c r="F13" s="38">
        <f t="shared" si="0"/>
        <v>0.0030781249999999997</v>
      </c>
      <c r="G13" s="20">
        <f t="shared" si="1"/>
        <v>14.13999999999997</v>
      </c>
      <c r="H13" s="6" t="str">
        <f t="shared" si="2"/>
        <v>КМС</v>
      </c>
      <c r="I13" s="3">
        <v>4</v>
      </c>
      <c r="J13" s="16">
        <v>25.95</v>
      </c>
      <c r="K13" s="47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" customHeight="1">
      <c r="A14" s="6">
        <v>7</v>
      </c>
      <c r="B14" s="7">
        <v>187</v>
      </c>
      <c r="C14" s="7" t="s">
        <v>45</v>
      </c>
      <c r="D14" s="12" t="s">
        <v>74</v>
      </c>
      <c r="E14" s="10" t="s">
        <v>68</v>
      </c>
      <c r="F14" s="38">
        <f t="shared" si="0"/>
        <v>0.003097337962962963</v>
      </c>
      <c r="G14" s="20">
        <f t="shared" si="1"/>
        <v>15.800000000000017</v>
      </c>
      <c r="H14" s="6" t="str">
        <f t="shared" si="2"/>
        <v>КМС</v>
      </c>
      <c r="I14" s="3">
        <v>4</v>
      </c>
      <c r="J14" s="16">
        <v>27.61</v>
      </c>
      <c r="K14" s="47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 customHeight="1">
      <c r="A15" s="6">
        <v>8</v>
      </c>
      <c r="B15" s="7">
        <v>191</v>
      </c>
      <c r="C15" s="7" t="s">
        <v>43</v>
      </c>
      <c r="D15" s="12" t="s">
        <v>100</v>
      </c>
      <c r="E15" s="10" t="s">
        <v>47</v>
      </c>
      <c r="F15" s="38">
        <f t="shared" si="0"/>
        <v>0.003120138888888889</v>
      </c>
      <c r="G15" s="20">
        <f t="shared" si="1"/>
        <v>17.769999999999996</v>
      </c>
      <c r="H15" s="6" t="str">
        <f t="shared" si="2"/>
        <v>I разр.</v>
      </c>
      <c r="I15" s="3">
        <v>4</v>
      </c>
      <c r="J15" s="16">
        <v>29.58</v>
      </c>
      <c r="K15" s="47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" customHeight="1">
      <c r="A16" s="6">
        <v>9</v>
      </c>
      <c r="B16" s="7">
        <v>188</v>
      </c>
      <c r="C16" s="7" t="s">
        <v>45</v>
      </c>
      <c r="D16" s="12" t="s">
        <v>140</v>
      </c>
      <c r="E16" s="10" t="s">
        <v>68</v>
      </c>
      <c r="F16" s="38">
        <f t="shared" si="0"/>
        <v>0.003128587962962963</v>
      </c>
      <c r="G16" s="20">
        <f t="shared" si="1"/>
        <v>18.499999999999982</v>
      </c>
      <c r="H16" s="6" t="str">
        <f t="shared" si="2"/>
        <v>I разр.</v>
      </c>
      <c r="I16" s="3">
        <v>4</v>
      </c>
      <c r="J16" s="16">
        <v>30.31</v>
      </c>
      <c r="K16" s="47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" customHeight="1">
      <c r="A17" s="6">
        <v>10</v>
      </c>
      <c r="B17" s="7">
        <v>174</v>
      </c>
      <c r="C17" s="7" t="s">
        <v>43</v>
      </c>
      <c r="D17" s="12" t="s">
        <v>105</v>
      </c>
      <c r="E17" s="10" t="s">
        <v>46</v>
      </c>
      <c r="F17" s="38">
        <f t="shared" si="0"/>
        <v>0.0031446759259259258</v>
      </c>
      <c r="G17" s="20">
        <f t="shared" si="1"/>
        <v>19.889999999999983</v>
      </c>
      <c r="H17" s="6" t="str">
        <f t="shared" si="2"/>
        <v>I разр.</v>
      </c>
      <c r="I17" s="3">
        <v>4</v>
      </c>
      <c r="J17" s="16">
        <v>31.7</v>
      </c>
      <c r="K17" s="47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>
      <c r="A18" s="6">
        <v>11</v>
      </c>
      <c r="B18" s="7">
        <v>189</v>
      </c>
      <c r="C18" s="7" t="s">
        <v>45</v>
      </c>
      <c r="D18" s="12" t="s">
        <v>106</v>
      </c>
      <c r="E18" s="10" t="s">
        <v>47</v>
      </c>
      <c r="F18" s="38">
        <f t="shared" si="0"/>
        <v>0.0031524305555555555</v>
      </c>
      <c r="G18" s="20">
        <f t="shared" si="1"/>
        <v>20.559999999999988</v>
      </c>
      <c r="H18" s="6" t="str">
        <f t="shared" si="2"/>
        <v>I разр.</v>
      </c>
      <c r="I18" s="3">
        <v>4</v>
      </c>
      <c r="J18" s="16">
        <v>32.37</v>
      </c>
      <c r="K18" s="47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>
      <c r="A19" s="6">
        <v>12</v>
      </c>
      <c r="B19" s="7">
        <v>172</v>
      </c>
      <c r="C19" s="7" t="s">
        <v>43</v>
      </c>
      <c r="D19" s="12" t="s">
        <v>77</v>
      </c>
      <c r="E19" s="10" t="s">
        <v>78</v>
      </c>
      <c r="F19" s="38">
        <f t="shared" si="0"/>
        <v>0.003155902777777778</v>
      </c>
      <c r="G19" s="20">
        <f t="shared" si="1"/>
        <v>20.860000000000007</v>
      </c>
      <c r="H19" s="6" t="str">
        <f t="shared" si="2"/>
        <v>I разр.</v>
      </c>
      <c r="I19" s="3">
        <v>4</v>
      </c>
      <c r="J19" s="16">
        <v>32.67</v>
      </c>
      <c r="K19" s="47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>
      <c r="A20" s="6">
        <v>13</v>
      </c>
      <c r="B20" s="7">
        <v>173</v>
      </c>
      <c r="C20" s="7" t="s">
        <v>43</v>
      </c>
      <c r="D20" s="12" t="s">
        <v>88</v>
      </c>
      <c r="E20" s="10" t="s">
        <v>78</v>
      </c>
      <c r="F20" s="38">
        <f t="shared" si="0"/>
        <v>0.0031814814814814813</v>
      </c>
      <c r="G20" s="20">
        <f t="shared" si="1"/>
        <v>23.069999999999983</v>
      </c>
      <c r="H20" s="6" t="str">
        <f t="shared" si="2"/>
        <v>I разр.</v>
      </c>
      <c r="I20" s="3">
        <v>4</v>
      </c>
      <c r="J20" s="16">
        <v>34.88</v>
      </c>
      <c r="K20" s="47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 customHeight="1">
      <c r="A21" s="6">
        <v>14</v>
      </c>
      <c r="B21" s="7">
        <v>205</v>
      </c>
      <c r="C21" s="7" t="s">
        <v>45</v>
      </c>
      <c r="D21" s="12" t="s">
        <v>69</v>
      </c>
      <c r="E21" s="10" t="s">
        <v>70</v>
      </c>
      <c r="F21" s="38">
        <f t="shared" si="0"/>
        <v>0.003183217592592592</v>
      </c>
      <c r="G21" s="20">
        <f t="shared" si="1"/>
        <v>23.219999999999953</v>
      </c>
      <c r="H21" s="6" t="str">
        <f t="shared" si="2"/>
        <v>I разр.</v>
      </c>
      <c r="I21" s="3">
        <v>4</v>
      </c>
      <c r="J21" s="16">
        <v>35.03</v>
      </c>
      <c r="K21" s="47"/>
      <c r="N21" s="4"/>
      <c r="O21" s="4"/>
      <c r="P21" s="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>
      <c r="A22" s="6">
        <v>15</v>
      </c>
      <c r="B22" s="7">
        <v>175</v>
      </c>
      <c r="C22" s="7" t="s">
        <v>45</v>
      </c>
      <c r="D22" s="12" t="s">
        <v>64</v>
      </c>
      <c r="E22" s="10" t="s">
        <v>46</v>
      </c>
      <c r="F22" s="38">
        <f t="shared" si="0"/>
        <v>0.003186805555555556</v>
      </c>
      <c r="G22" s="20">
        <f t="shared" si="1"/>
        <v>23.530000000000037</v>
      </c>
      <c r="H22" s="6" t="str">
        <f t="shared" si="2"/>
        <v>I разр.</v>
      </c>
      <c r="I22" s="3">
        <v>4</v>
      </c>
      <c r="J22" s="16">
        <v>35.34</v>
      </c>
      <c r="K22" s="47"/>
      <c r="N22" s="4"/>
      <c r="O22" s="4"/>
      <c r="P22" s="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>
      <c r="A23" s="6">
        <v>16</v>
      </c>
      <c r="B23" s="7">
        <v>184</v>
      </c>
      <c r="C23" s="7" t="s">
        <v>43</v>
      </c>
      <c r="D23" s="12" t="s">
        <v>66</v>
      </c>
      <c r="E23" s="10" t="s">
        <v>47</v>
      </c>
      <c r="F23" s="38">
        <f t="shared" si="0"/>
        <v>0.003211689814814815</v>
      </c>
      <c r="G23" s="20">
        <f t="shared" si="1"/>
        <v>25.679999999999996</v>
      </c>
      <c r="H23" s="6" t="str">
        <f t="shared" si="2"/>
        <v>I разр.</v>
      </c>
      <c r="I23" s="3">
        <v>4</v>
      </c>
      <c r="J23" s="16">
        <v>37.49</v>
      </c>
      <c r="K23" s="47"/>
      <c r="N23" s="4"/>
      <c r="O23" s="4"/>
      <c r="P23" s="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" customHeight="1">
      <c r="A24" s="6">
        <v>17</v>
      </c>
      <c r="B24" s="7">
        <v>206</v>
      </c>
      <c r="C24" s="7" t="s">
        <v>45</v>
      </c>
      <c r="D24" s="12" t="s">
        <v>95</v>
      </c>
      <c r="E24" s="10" t="s">
        <v>70</v>
      </c>
      <c r="F24" s="38">
        <f t="shared" si="0"/>
        <v>0.0032687500000000004</v>
      </c>
      <c r="G24" s="20">
        <f t="shared" si="1"/>
        <v>30.61000000000003</v>
      </c>
      <c r="H24" s="6" t="str">
        <f t="shared" si="2"/>
        <v>I разр.</v>
      </c>
      <c r="I24" s="3">
        <v>4</v>
      </c>
      <c r="J24" s="16">
        <v>42.42</v>
      </c>
      <c r="K24" s="47"/>
      <c r="N24" s="4"/>
      <c r="O24" s="4"/>
      <c r="P24" s="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>
      <c r="A25" s="6">
        <v>18</v>
      </c>
      <c r="B25" s="7">
        <v>201</v>
      </c>
      <c r="C25" s="7" t="s">
        <v>45</v>
      </c>
      <c r="D25" s="12" t="s">
        <v>102</v>
      </c>
      <c r="E25" s="10" t="s">
        <v>52</v>
      </c>
      <c r="F25" s="38">
        <f t="shared" si="0"/>
        <v>0.003303935185185185</v>
      </c>
      <c r="G25" s="20">
        <f t="shared" si="1"/>
        <v>33.64999999999998</v>
      </c>
      <c r="H25" s="6" t="str">
        <f t="shared" si="2"/>
        <v>I разр.</v>
      </c>
      <c r="I25" s="3">
        <v>4</v>
      </c>
      <c r="J25" s="16">
        <v>45.46</v>
      </c>
      <c r="K25" s="47"/>
      <c r="N25" s="4"/>
      <c r="O25" s="4"/>
      <c r="P25" s="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>
      <c r="A26" s="6">
        <v>19</v>
      </c>
      <c r="B26" s="7">
        <v>171</v>
      </c>
      <c r="C26" s="7" t="s">
        <v>43</v>
      </c>
      <c r="D26" s="12" t="s">
        <v>98</v>
      </c>
      <c r="E26" s="10" t="s">
        <v>78</v>
      </c>
      <c r="F26" s="38">
        <f t="shared" si="0"/>
        <v>0.0033554398148148146</v>
      </c>
      <c r="G26" s="20">
        <f t="shared" si="1"/>
        <v>38.09999999999997</v>
      </c>
      <c r="H26" s="6" t="str">
        <f t="shared" si="2"/>
        <v>II разр.</v>
      </c>
      <c r="I26" s="3">
        <v>4</v>
      </c>
      <c r="J26" s="16">
        <v>49.91</v>
      </c>
      <c r="K26" s="47"/>
      <c r="N26" s="4"/>
      <c r="O26" s="4"/>
      <c r="P26" s="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>
      <c r="A27" s="6">
        <v>20</v>
      </c>
      <c r="B27" s="7">
        <v>200</v>
      </c>
      <c r="C27" s="7" t="s">
        <v>45</v>
      </c>
      <c r="D27" s="12" t="s">
        <v>93</v>
      </c>
      <c r="E27" s="10" t="s">
        <v>52</v>
      </c>
      <c r="F27" s="38">
        <f t="shared" si="0"/>
        <v>0.003373148148148148</v>
      </c>
      <c r="G27" s="20">
        <f t="shared" si="1"/>
        <v>39.629999999999995</v>
      </c>
      <c r="H27" s="6" t="str">
        <f t="shared" si="2"/>
        <v>II разр.</v>
      </c>
      <c r="I27" s="3">
        <v>4</v>
      </c>
      <c r="J27" s="16">
        <v>51.44</v>
      </c>
      <c r="K27" s="47"/>
      <c r="N27" s="4"/>
      <c r="O27" s="4"/>
      <c r="P27" s="7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>
      <c r="A28" s="6">
        <v>21</v>
      </c>
      <c r="B28" s="7">
        <v>193</v>
      </c>
      <c r="C28" s="7" t="s">
        <v>43</v>
      </c>
      <c r="D28" s="12" t="s">
        <v>75</v>
      </c>
      <c r="E28" s="10" t="s">
        <v>76</v>
      </c>
      <c r="F28" s="38">
        <f t="shared" si="0"/>
        <v>0.0033763888888888893</v>
      </c>
      <c r="G28" s="20">
        <f t="shared" si="1"/>
        <v>39.91000000000003</v>
      </c>
      <c r="H28" s="6" t="str">
        <f t="shared" si="2"/>
        <v>II разр.</v>
      </c>
      <c r="I28" s="3">
        <v>4</v>
      </c>
      <c r="J28" s="16">
        <v>51.72</v>
      </c>
      <c r="K28" s="47"/>
      <c r="N28" s="4"/>
      <c r="O28" s="4"/>
      <c r="P28" s="7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3.75" customHeight="1" thickBot="1">
      <c r="A29" s="22"/>
      <c r="B29" s="23"/>
      <c r="C29" s="23"/>
      <c r="D29" s="24"/>
      <c r="E29" s="25"/>
      <c r="F29" s="41"/>
      <c r="G29" s="39"/>
      <c r="H29" s="22"/>
      <c r="I29" s="3"/>
      <c r="J29" s="16"/>
      <c r="K29" s="16"/>
      <c r="N29" s="4"/>
      <c r="O29" s="4"/>
      <c r="P29" s="7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6" customHeight="1" thickTop="1"/>
    <row r="31" spans="6:8" ht="12.75">
      <c r="F31" s="48" t="s">
        <v>148</v>
      </c>
      <c r="G31" s="50"/>
      <c r="H31" s="50"/>
    </row>
    <row r="32" spans="6:8" ht="12.75">
      <c r="F32" s="48" t="s">
        <v>149</v>
      </c>
      <c r="G32" s="50"/>
      <c r="H32" s="50"/>
    </row>
    <row r="33" spans="7:8" ht="12.75">
      <c r="G33" s="50"/>
      <c r="H33" s="50"/>
    </row>
    <row r="34" spans="7:8" ht="8.25" customHeight="1">
      <c r="G34" s="50"/>
      <c r="H34" s="50"/>
    </row>
    <row r="35" spans="2:7" ht="13.5">
      <c r="B35" s="51" t="s">
        <v>37</v>
      </c>
      <c r="F35" s="52"/>
      <c r="G35" s="52" t="s">
        <v>54</v>
      </c>
    </row>
  </sheetData>
  <sheetProtection/>
  <mergeCells count="7">
    <mergeCell ref="A1:I1"/>
    <mergeCell ref="A2:I2"/>
    <mergeCell ref="A3:I3"/>
    <mergeCell ref="C6:E6"/>
    <mergeCell ref="A4:D4"/>
    <mergeCell ref="F4:H4"/>
    <mergeCell ref="F6:G6"/>
  </mergeCells>
  <printOptions/>
  <pageMargins left="0.5905511811023623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00B0F0"/>
  </sheetPr>
  <dimension ref="A1:AD34"/>
  <sheetViews>
    <sheetView tabSelected="1" view="pageBreakPreview" zoomScale="115" zoomScaleNormal="115" zoomScaleSheetLayoutView="115" zoomScalePageLayoutView="0" workbookViewId="0" topLeftCell="A16">
      <selection activeCell="I4" sqref="I1:J16384"/>
    </sheetView>
  </sheetViews>
  <sheetFormatPr defaultColWidth="9.140625" defaultRowHeight="12.75"/>
  <cols>
    <col min="1" max="1" width="6.421875" style="1" customWidth="1"/>
    <col min="2" max="2" width="5.7109375" style="1" customWidth="1"/>
    <col min="3" max="3" width="6.8515625" style="1" customWidth="1"/>
    <col min="4" max="4" width="25.421875" style="1" customWidth="1"/>
    <col min="5" max="5" width="27.28125" style="1" customWidth="1"/>
    <col min="6" max="6" width="8.8515625" style="1" customWidth="1"/>
    <col min="7" max="7" width="6.421875" style="1" customWidth="1"/>
    <col min="8" max="8" width="7.8515625" style="1" customWidth="1"/>
    <col min="9" max="9" width="4.140625" style="1" hidden="1" customWidth="1"/>
    <col min="10" max="10" width="7.57421875" style="1" hidden="1" customWidth="1"/>
    <col min="11" max="14" width="9.140625" style="1" customWidth="1"/>
    <col min="15" max="15" width="5.421875" style="1" customWidth="1"/>
    <col min="16" max="16" width="4.28125" style="1" customWidth="1"/>
    <col min="17" max="17" width="26.8515625" style="1" customWidth="1"/>
    <col min="18" max="16384" width="9.140625" style="1" customWidth="1"/>
  </cols>
  <sheetData>
    <row r="1" spans="1:9" ht="18.75">
      <c r="A1" s="76" t="s">
        <v>129</v>
      </c>
      <c r="B1" s="76"/>
      <c r="C1" s="76"/>
      <c r="D1" s="76"/>
      <c r="E1" s="76"/>
      <c r="F1" s="76"/>
      <c r="G1" s="76"/>
      <c r="H1" s="76"/>
      <c r="I1" s="76"/>
    </row>
    <row r="2" spans="1:9" ht="25.5" customHeight="1">
      <c r="A2" s="78" t="str">
        <f>N_sor1</f>
        <v>"Открытое Первенство Московской области",</v>
      </c>
      <c r="B2" s="78"/>
      <c r="C2" s="78"/>
      <c r="D2" s="78"/>
      <c r="E2" s="78"/>
      <c r="F2" s="78"/>
      <c r="G2" s="78"/>
      <c r="H2" s="78"/>
      <c r="I2" s="78"/>
    </row>
    <row r="3" spans="1:9" ht="25.5" customHeight="1">
      <c r="A3" s="78" t="str">
        <f>N_sor2</f>
        <v>посвященное "Дню народного Единства"</v>
      </c>
      <c r="B3" s="78"/>
      <c r="C3" s="78"/>
      <c r="D3" s="78"/>
      <c r="E3" s="78"/>
      <c r="F3" s="78"/>
      <c r="G3" s="78"/>
      <c r="H3" s="78"/>
      <c r="I3" s="78"/>
    </row>
    <row r="4" spans="1:8" ht="30" customHeight="1">
      <c r="A4" s="79" t="s">
        <v>17</v>
      </c>
      <c r="B4" s="79"/>
      <c r="C4" s="79"/>
      <c r="D4" s="79"/>
      <c r="E4" s="53"/>
      <c r="F4" s="81"/>
      <c r="G4" s="81"/>
      <c r="H4" s="81"/>
    </row>
    <row r="5" spans="2:30" ht="30.75" customHeight="1">
      <c r="B5" s="13"/>
      <c r="C5" s="77" t="str">
        <f>N_dev</f>
        <v>Девушки старшего возраста</v>
      </c>
      <c r="D5" s="77"/>
      <c r="E5" s="77"/>
      <c r="F5" s="77" t="str">
        <f>const!C12</f>
        <v>3000 метров</v>
      </c>
      <c r="G5" s="77"/>
      <c r="H5" s="13"/>
      <c r="I5" s="5"/>
      <c r="J5" s="1" t="s">
        <v>26</v>
      </c>
      <c r="K5" s="1" t="s">
        <v>27</v>
      </c>
      <c r="N5" s="4"/>
      <c r="O5" s="4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16.5" customHeight="1" thickBot="1">
      <c r="A6" s="2" t="s">
        <v>3</v>
      </c>
      <c r="B6" s="2" t="s">
        <v>0</v>
      </c>
      <c r="C6" s="8" t="s">
        <v>5</v>
      </c>
      <c r="D6" s="2" t="s">
        <v>1</v>
      </c>
      <c r="E6" s="2" t="s">
        <v>40</v>
      </c>
      <c r="F6" s="9" t="s">
        <v>2</v>
      </c>
      <c r="G6" s="9" t="s">
        <v>8</v>
      </c>
      <c r="H6" s="2" t="s">
        <v>4</v>
      </c>
      <c r="I6" s="5"/>
      <c r="J6" s="16"/>
      <c r="K6" s="16"/>
      <c r="N6" s="4"/>
      <c r="O6" s="4"/>
      <c r="P6" s="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6.5" customHeight="1" thickTop="1">
      <c r="A7" s="19">
        <v>1</v>
      </c>
      <c r="B7" s="32">
        <v>53</v>
      </c>
      <c r="C7" s="32" t="s">
        <v>45</v>
      </c>
      <c r="D7" s="34" t="s">
        <v>120</v>
      </c>
      <c r="E7" s="34" t="s">
        <v>46</v>
      </c>
      <c r="F7" s="35">
        <f aca="true" t="shared" si="0" ref="F7:F18">(I7*60+J7)/86400</f>
        <v>0.0033172453703703706</v>
      </c>
      <c r="G7" s="40">
        <f>(F7-F$7)*86400</f>
        <v>0</v>
      </c>
      <c r="H7" s="19" t="str">
        <f aca="true" t="shared" si="1" ref="H7:H18">IF(F7&lt;=272.9/86400,"МС",IF(F7&lt;=293.2/86400,"КМС",IF(F7&lt;=314.8/86400,"I разр.",IF(F7&lt;=336.4/86400,"II разр.",IF(F7&lt;=363.4/86400,"III разр.",IF(F7&lt;=395.8/86400,"I юн.",""))))))</f>
        <v>КМС</v>
      </c>
      <c r="I7" s="5">
        <v>4</v>
      </c>
      <c r="J7" s="16">
        <v>46.61</v>
      </c>
      <c r="K7" s="47"/>
      <c r="N7" s="4"/>
      <c r="O7" s="4"/>
      <c r="P7" s="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6.5" customHeight="1">
      <c r="A8" s="6">
        <v>2</v>
      </c>
      <c r="B8" s="7">
        <v>75</v>
      </c>
      <c r="C8" s="7" t="s">
        <v>45</v>
      </c>
      <c r="D8" s="14" t="s">
        <v>124</v>
      </c>
      <c r="E8" s="11" t="s">
        <v>70</v>
      </c>
      <c r="F8" s="38">
        <f t="shared" si="0"/>
        <v>0.003321759259259259</v>
      </c>
      <c r="G8" s="20">
        <f aca="true" t="shared" si="2" ref="G8:G18">(F8-F$7)*86400</f>
        <v>0.38999999999996954</v>
      </c>
      <c r="H8" s="6" t="str">
        <f t="shared" si="1"/>
        <v>КМС</v>
      </c>
      <c r="I8" s="5">
        <v>4</v>
      </c>
      <c r="J8" s="16">
        <v>47</v>
      </c>
      <c r="K8" s="47"/>
      <c r="N8" s="4"/>
      <c r="O8" s="4"/>
      <c r="P8" s="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6.5" customHeight="1">
      <c r="A9" s="6">
        <v>3</v>
      </c>
      <c r="B9" s="7">
        <v>62</v>
      </c>
      <c r="C9" s="7" t="s">
        <v>43</v>
      </c>
      <c r="D9" s="12" t="s">
        <v>119</v>
      </c>
      <c r="E9" s="12" t="s">
        <v>47</v>
      </c>
      <c r="F9" s="38">
        <f t="shared" si="0"/>
        <v>0.0033452546296296294</v>
      </c>
      <c r="G9" s="20">
        <f t="shared" si="2"/>
        <v>2.4199999999999666</v>
      </c>
      <c r="H9" s="6" t="str">
        <f t="shared" si="1"/>
        <v>КМС</v>
      </c>
      <c r="I9" s="5">
        <v>4</v>
      </c>
      <c r="J9" s="16">
        <v>49.03</v>
      </c>
      <c r="K9" s="47"/>
      <c r="N9" s="4"/>
      <c r="O9" s="4"/>
      <c r="P9" s="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6.5" customHeight="1">
      <c r="A10" s="6">
        <v>4</v>
      </c>
      <c r="B10" s="7">
        <v>54</v>
      </c>
      <c r="C10" s="7" t="s">
        <v>43</v>
      </c>
      <c r="D10" s="12" t="s">
        <v>116</v>
      </c>
      <c r="E10" s="12" t="s">
        <v>46</v>
      </c>
      <c r="F10" s="38">
        <f t="shared" si="0"/>
        <v>0.003366898148148148</v>
      </c>
      <c r="G10" s="20">
        <f t="shared" si="2"/>
        <v>4.2899999999999645</v>
      </c>
      <c r="H10" s="6" t="str">
        <f t="shared" si="1"/>
        <v>КМС</v>
      </c>
      <c r="I10" s="5">
        <v>4</v>
      </c>
      <c r="J10" s="16">
        <v>50.9</v>
      </c>
      <c r="K10" s="47"/>
      <c r="N10" s="4"/>
      <c r="O10" s="4"/>
      <c r="P10" s="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6.5" customHeight="1">
      <c r="A11" s="6">
        <v>5</v>
      </c>
      <c r="B11" s="71">
        <v>67</v>
      </c>
      <c r="C11" s="71" t="s">
        <v>45</v>
      </c>
      <c r="D11" s="72" t="s">
        <v>111</v>
      </c>
      <c r="E11" s="72" t="s">
        <v>68</v>
      </c>
      <c r="F11" s="38">
        <f t="shared" si="0"/>
        <v>0.003412037037037037</v>
      </c>
      <c r="G11" s="20">
        <f t="shared" si="2"/>
        <v>8.189999999999998</v>
      </c>
      <c r="H11" s="6" t="str">
        <f t="shared" si="1"/>
        <v>I разр.</v>
      </c>
      <c r="I11" s="5">
        <v>4</v>
      </c>
      <c r="J11" s="16">
        <v>54.8</v>
      </c>
      <c r="K11" s="47"/>
      <c r="N11" s="4"/>
      <c r="O11" s="4"/>
      <c r="P11" s="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6.5" customHeight="1">
      <c r="A12" s="6">
        <v>6</v>
      </c>
      <c r="B12" s="7">
        <v>74</v>
      </c>
      <c r="C12" s="7" t="s">
        <v>43</v>
      </c>
      <c r="D12" s="14" t="s">
        <v>48</v>
      </c>
      <c r="E12" s="11" t="s">
        <v>49</v>
      </c>
      <c r="F12" s="38">
        <f t="shared" si="0"/>
        <v>0.003481134259259259</v>
      </c>
      <c r="G12" s="20">
        <f t="shared" si="2"/>
        <v>14.159999999999952</v>
      </c>
      <c r="H12" s="6" t="str">
        <f t="shared" si="1"/>
        <v>I разр.</v>
      </c>
      <c r="I12" s="5">
        <v>5</v>
      </c>
      <c r="J12" s="16">
        <v>0.77</v>
      </c>
      <c r="K12" s="47"/>
      <c r="N12" s="4"/>
      <c r="O12" s="4"/>
      <c r="P12" s="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6.5" customHeight="1">
      <c r="A13" s="6">
        <v>7</v>
      </c>
      <c r="B13" s="7">
        <v>72</v>
      </c>
      <c r="C13" s="7" t="s">
        <v>43</v>
      </c>
      <c r="D13" s="12" t="s">
        <v>51</v>
      </c>
      <c r="E13" s="12" t="s">
        <v>52</v>
      </c>
      <c r="F13" s="38">
        <f t="shared" si="0"/>
        <v>0.0035414351851851852</v>
      </c>
      <c r="G13" s="20">
        <f t="shared" si="2"/>
        <v>19.369999999999987</v>
      </c>
      <c r="H13" s="6" t="str">
        <f t="shared" si="1"/>
        <v>I разр.</v>
      </c>
      <c r="I13" s="5">
        <v>5</v>
      </c>
      <c r="J13" s="16">
        <v>5.98</v>
      </c>
      <c r="K13" s="47"/>
      <c r="N13" s="4"/>
      <c r="O13" s="4"/>
      <c r="P13" s="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6.5" customHeight="1">
      <c r="A14" s="6">
        <v>8</v>
      </c>
      <c r="B14" s="7">
        <v>57</v>
      </c>
      <c r="C14" s="7" t="s">
        <v>45</v>
      </c>
      <c r="D14" s="12" t="s">
        <v>126</v>
      </c>
      <c r="E14" s="12" t="s">
        <v>46</v>
      </c>
      <c r="F14" s="38">
        <f t="shared" si="0"/>
        <v>0.0035902777777777777</v>
      </c>
      <c r="G14" s="20">
        <f t="shared" si="2"/>
        <v>23.58999999999998</v>
      </c>
      <c r="H14" s="6" t="str">
        <f t="shared" si="1"/>
        <v>I разр.</v>
      </c>
      <c r="I14" s="5">
        <v>5</v>
      </c>
      <c r="J14" s="16">
        <v>10.2</v>
      </c>
      <c r="K14" s="47"/>
      <c r="N14" s="4"/>
      <c r="O14" s="4"/>
      <c r="P14" s="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6.5" customHeight="1">
      <c r="A15" s="6">
        <v>9</v>
      </c>
      <c r="B15" s="7">
        <v>66</v>
      </c>
      <c r="C15" s="7" t="s">
        <v>45</v>
      </c>
      <c r="D15" s="12" t="s">
        <v>123</v>
      </c>
      <c r="E15" s="12" t="s">
        <v>68</v>
      </c>
      <c r="F15" s="38">
        <f t="shared" si="0"/>
        <v>0.0036190972222222223</v>
      </c>
      <c r="G15" s="20">
        <f t="shared" si="2"/>
        <v>26.07999999999999</v>
      </c>
      <c r="H15" s="6" t="str">
        <f t="shared" si="1"/>
        <v>I разр.</v>
      </c>
      <c r="I15" s="5">
        <v>5</v>
      </c>
      <c r="J15" s="16">
        <v>12.69</v>
      </c>
      <c r="K15" s="47"/>
      <c r="N15" s="4"/>
      <c r="O15" s="4"/>
      <c r="P15" s="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6.5" customHeight="1">
      <c r="A16" s="6">
        <v>10</v>
      </c>
      <c r="B16" s="7">
        <v>52</v>
      </c>
      <c r="C16" s="7" t="s">
        <v>45</v>
      </c>
      <c r="D16" s="12" t="s">
        <v>109</v>
      </c>
      <c r="E16" s="12" t="s">
        <v>78</v>
      </c>
      <c r="F16" s="38">
        <f t="shared" si="0"/>
        <v>0.003714699074074074</v>
      </c>
      <c r="G16" s="20">
        <f t="shared" si="2"/>
        <v>34.33999999999996</v>
      </c>
      <c r="H16" s="6" t="str">
        <f t="shared" si="1"/>
        <v>II разр.</v>
      </c>
      <c r="I16" s="5">
        <v>5</v>
      </c>
      <c r="J16" s="16">
        <v>20.95</v>
      </c>
      <c r="K16" s="47"/>
      <c r="N16" s="4"/>
      <c r="O16" s="4"/>
      <c r="P16" s="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6.5" customHeight="1">
      <c r="A17" s="6">
        <v>11</v>
      </c>
      <c r="B17" s="7">
        <v>55</v>
      </c>
      <c r="C17" s="7" t="s">
        <v>43</v>
      </c>
      <c r="D17" s="12" t="s">
        <v>53</v>
      </c>
      <c r="E17" s="12" t="s">
        <v>46</v>
      </c>
      <c r="F17" s="38">
        <f t="shared" si="0"/>
        <v>0.0037349537037037034</v>
      </c>
      <c r="G17" s="20">
        <f t="shared" si="2"/>
        <v>36.08999999999996</v>
      </c>
      <c r="H17" s="6" t="str">
        <f t="shared" si="1"/>
        <v>II разр.</v>
      </c>
      <c r="I17" s="5">
        <v>5</v>
      </c>
      <c r="J17" s="16">
        <v>22.7</v>
      </c>
      <c r="K17" s="47"/>
      <c r="N17" s="4"/>
      <c r="O17" s="4"/>
      <c r="P17" s="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6.5" customHeight="1">
      <c r="A18" s="6">
        <v>12</v>
      </c>
      <c r="B18" s="71">
        <v>58</v>
      </c>
      <c r="C18" s="71" t="s">
        <v>45</v>
      </c>
      <c r="D18" s="72" t="s">
        <v>108</v>
      </c>
      <c r="E18" s="72" t="s">
        <v>47</v>
      </c>
      <c r="F18" s="38">
        <f t="shared" si="0"/>
        <v>0.004081828703703704</v>
      </c>
      <c r="G18" s="20">
        <f t="shared" si="2"/>
        <v>66.05999999999999</v>
      </c>
      <c r="H18" s="6" t="str">
        <f t="shared" si="1"/>
        <v>III разр.</v>
      </c>
      <c r="I18" s="5">
        <v>5</v>
      </c>
      <c r="J18" s="16">
        <v>52.67</v>
      </c>
      <c r="K18" s="47"/>
      <c r="N18" s="4"/>
      <c r="O18" s="4"/>
      <c r="P18" s="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3" customHeight="1" thickBot="1">
      <c r="A19" s="22"/>
      <c r="B19" s="23"/>
      <c r="C19" s="23"/>
      <c r="D19" s="26"/>
      <c r="E19" s="23"/>
      <c r="F19" s="41"/>
      <c r="G19" s="39"/>
      <c r="H19" s="22"/>
      <c r="I19" s="5"/>
      <c r="J19" s="16"/>
      <c r="K19" s="16"/>
      <c r="N19" s="4"/>
      <c r="O19" s="4"/>
      <c r="P19" s="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6.5" customHeight="1" thickTop="1">
      <c r="A20" s="6"/>
      <c r="B20" s="7"/>
      <c r="C20" s="7"/>
      <c r="D20" s="14"/>
      <c r="E20" s="10"/>
      <c r="F20" s="17"/>
      <c r="G20" s="20"/>
      <c r="H20" s="6"/>
      <c r="I20" s="5"/>
      <c r="J20" s="16"/>
      <c r="K20" s="16"/>
      <c r="N20" s="4"/>
      <c r="O20" s="4"/>
      <c r="P20" s="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2" spans="6:8" ht="12.75">
      <c r="F22" s="48" t="s">
        <v>146</v>
      </c>
      <c r="G22" s="50"/>
      <c r="H22" s="50"/>
    </row>
    <row r="23" spans="6:8" ht="12.75">
      <c r="F23" s="48" t="s">
        <v>147</v>
      </c>
      <c r="G23" s="50"/>
      <c r="H23" s="50"/>
    </row>
    <row r="24" spans="7:8" ht="12.75">
      <c r="G24" s="50"/>
      <c r="H24" s="50"/>
    </row>
    <row r="25" spans="7:8" ht="12.75">
      <c r="G25" s="50"/>
      <c r="H25" s="50"/>
    </row>
    <row r="26" spans="7:8" ht="12.75">
      <c r="G26" s="50"/>
      <c r="H26" s="50"/>
    </row>
    <row r="27" spans="7:8" ht="12.75">
      <c r="G27" s="50"/>
      <c r="H27" s="50"/>
    </row>
    <row r="28" spans="7:8" ht="12.75">
      <c r="G28" s="50"/>
      <c r="H28" s="50"/>
    </row>
    <row r="29" spans="7:8" ht="12.75">
      <c r="G29" s="50"/>
      <c r="H29" s="50"/>
    </row>
    <row r="30" spans="7:8" ht="12.75">
      <c r="G30" s="50"/>
      <c r="H30" s="50"/>
    </row>
    <row r="31" spans="7:8" ht="12.75">
      <c r="G31" s="50"/>
      <c r="H31" s="50"/>
    </row>
    <row r="32" spans="7:8" ht="12.75">
      <c r="G32" s="50"/>
      <c r="H32" s="50"/>
    </row>
    <row r="33" spans="2:7" ht="13.5">
      <c r="B33" s="51" t="s">
        <v>37</v>
      </c>
      <c r="F33" s="52"/>
      <c r="G33" s="52" t="s">
        <v>54</v>
      </c>
    </row>
    <row r="34" ht="12.75">
      <c r="G34" s="50"/>
    </row>
  </sheetData>
  <sheetProtection/>
  <mergeCells count="7">
    <mergeCell ref="A1:I1"/>
    <mergeCell ref="A2:I2"/>
    <mergeCell ref="A3:I3"/>
    <mergeCell ref="C5:E5"/>
    <mergeCell ref="A4:D4"/>
    <mergeCell ref="F4:H4"/>
    <mergeCell ref="F5:G5"/>
  </mergeCells>
  <printOptions/>
  <pageMargins left="0.4724409448818898" right="0.3937007874015748" top="0.3937007874015748" bottom="0.3937007874015748" header="0.5118110236220472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C16"/>
  <sheetViews>
    <sheetView zoomScalePageLayoutView="0" workbookViewId="0" topLeftCell="A1">
      <selection activeCell="C1" sqref="C1:C5"/>
    </sheetView>
  </sheetViews>
  <sheetFormatPr defaultColWidth="9.140625" defaultRowHeight="12.75"/>
  <cols>
    <col min="1" max="1" width="24.421875" style="0" customWidth="1"/>
    <col min="3" max="3" width="65.57421875" style="0" customWidth="1"/>
  </cols>
  <sheetData>
    <row r="1" spans="1:3" ht="12.75">
      <c r="A1" t="s">
        <v>9</v>
      </c>
      <c r="B1" t="s">
        <v>10</v>
      </c>
      <c r="C1" s="28" t="s">
        <v>59</v>
      </c>
    </row>
    <row r="2" spans="2:3" ht="12.75">
      <c r="B2" t="s">
        <v>11</v>
      </c>
      <c r="C2" s="28" t="s">
        <v>60</v>
      </c>
    </row>
    <row r="3" spans="1:3" ht="12.75">
      <c r="A3" t="s">
        <v>12</v>
      </c>
      <c r="B3" t="s">
        <v>13</v>
      </c>
      <c r="C3" s="28" t="s">
        <v>61</v>
      </c>
    </row>
    <row r="4" spans="2:3" ht="12.75">
      <c r="B4" t="s">
        <v>14</v>
      </c>
      <c r="C4" s="28" t="s">
        <v>62</v>
      </c>
    </row>
    <row r="5" spans="2:3" ht="12.75">
      <c r="B5" t="s">
        <v>15</v>
      </c>
      <c r="C5" s="28" t="s">
        <v>63</v>
      </c>
    </row>
    <row r="6" ht="12.75">
      <c r="B6" t="s">
        <v>16</v>
      </c>
    </row>
    <row r="7" spans="1:3" ht="12.75">
      <c r="A7" s="28" t="s">
        <v>18</v>
      </c>
      <c r="B7" s="28" t="s">
        <v>19</v>
      </c>
      <c r="C7" s="28" t="s">
        <v>33</v>
      </c>
    </row>
    <row r="8" spans="2:3" ht="12.75">
      <c r="B8" s="28" t="s">
        <v>20</v>
      </c>
      <c r="C8" s="28" t="s">
        <v>34</v>
      </c>
    </row>
    <row r="9" spans="1:3" ht="12.75">
      <c r="A9" s="28" t="s">
        <v>21</v>
      </c>
      <c r="B9" s="29" t="s">
        <v>22</v>
      </c>
      <c r="C9" s="28" t="s">
        <v>7</v>
      </c>
    </row>
    <row r="10" spans="2:3" ht="12.75">
      <c r="B10" s="29" t="s">
        <v>23</v>
      </c>
      <c r="C10" s="28" t="s">
        <v>31</v>
      </c>
    </row>
    <row r="11" spans="2:3" ht="12.75">
      <c r="B11" s="29" t="s">
        <v>24</v>
      </c>
      <c r="C11" s="28" t="s">
        <v>41</v>
      </c>
    </row>
    <row r="12" spans="2:3" ht="12.75">
      <c r="B12" s="29" t="s">
        <v>25</v>
      </c>
      <c r="C12" s="28" t="s">
        <v>36</v>
      </c>
    </row>
    <row r="13" spans="2:3" ht="12.75">
      <c r="B13" s="29" t="s">
        <v>22</v>
      </c>
      <c r="C13" s="28" t="s">
        <v>6</v>
      </c>
    </row>
    <row r="14" spans="2:3" ht="12.75">
      <c r="B14" s="29" t="s">
        <v>23</v>
      </c>
      <c r="C14" s="28" t="s">
        <v>32</v>
      </c>
    </row>
    <row r="15" spans="2:3" ht="12.75">
      <c r="B15" s="29" t="s">
        <v>24</v>
      </c>
      <c r="C15" s="28" t="s">
        <v>38</v>
      </c>
    </row>
    <row r="16" spans="2:3" ht="12.75">
      <c r="B16" s="29" t="s">
        <v>25</v>
      </c>
      <c r="C16" s="28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2014-11-09T10:33:03Z</cp:lastPrinted>
  <dcterms:created xsi:type="dcterms:W3CDTF">1996-10-08T23:32:33Z</dcterms:created>
  <dcterms:modified xsi:type="dcterms:W3CDTF">2014-11-10T09:38:50Z</dcterms:modified>
  <cp:category/>
  <cp:version/>
  <cp:contentType/>
  <cp:contentStatus/>
</cp:coreProperties>
</file>