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activeTab="7"/>
  </bookViews>
  <sheets>
    <sheet name="500_01" sheetId="1" r:id="rId1"/>
    <sheet name="500_02" sheetId="2" r:id="rId2"/>
    <sheet name="1000_01" sheetId="3" r:id="rId3"/>
    <sheet name="1000_02" sheetId="4" r:id="rId4"/>
    <sheet name="500_21" sheetId="5" r:id="rId5"/>
    <sheet name="500_22" sheetId="6" r:id="rId6"/>
    <sheet name="1000_21" sheetId="7" r:id="rId7"/>
    <sheet name="1000_22" sheetId="8" r:id="rId8"/>
    <sheet name="const" sheetId="9" state="hidden" r:id="rId9"/>
  </sheet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3">'1000_02'!#REF!</definedName>
    <definedName name="E" localSheetId="7">'1000_22'!#REF!</definedName>
    <definedName name="Men1000_1" localSheetId="6">'1000_21'!#REF!</definedName>
    <definedName name="Men1000_1">'1000_01'!$B$7:$B$46</definedName>
    <definedName name="Men1000_2">#REF!</definedName>
    <definedName name="Men500_1" localSheetId="4">'500_21'!#REF!</definedName>
    <definedName name="Men500_1">'500_01'!$B$7:$B$58</definedName>
    <definedName name="Men500_2">'500_21'!$B$9:$B$42</definedName>
    <definedName name="N_dev">'const'!$C$8</definedName>
    <definedName name="N_sor1">'const'!$C$1</definedName>
    <definedName name="N_sor2">'const'!$C$2</definedName>
    <definedName name="N_un">'const'!$C$7</definedName>
    <definedName name="Women1000_1" localSheetId="7">'1000_22'!#REF!</definedName>
    <definedName name="Women1000_1">'1000_02'!$B$7:$B$27</definedName>
    <definedName name="Women1000_2">#REF!</definedName>
    <definedName name="Women500" localSheetId="1">'500_02'!#REF!</definedName>
    <definedName name="Women500" localSheetId="5">'500_22'!#REF!</definedName>
    <definedName name="Women500_1" localSheetId="5">'500_22'!#REF!</definedName>
    <definedName name="Women500_1">'500_02'!$B$7:$B$34</definedName>
    <definedName name="Women500_2">'500_22'!$B$7:$B$26</definedName>
    <definedName name="_xlnm.Print_Titles" localSheetId="2">'1000_01'!$2:$6</definedName>
    <definedName name="_xlnm.Print_Titles" localSheetId="3">'1000_02'!$2:$4</definedName>
    <definedName name="_xlnm.Print_Titles" localSheetId="6">'1000_21'!$2:$4</definedName>
    <definedName name="_xlnm.Print_Titles" localSheetId="7">'1000_22'!$2:$4</definedName>
    <definedName name="_xlnm.Print_Titles" localSheetId="0">'500_01'!$2:$4</definedName>
    <definedName name="_xlnm.Print_Titles" localSheetId="1">'500_02'!$2:$4</definedName>
    <definedName name="_xlnm.Print_Titles" localSheetId="4">'500_21'!$2:$5</definedName>
    <definedName name="_xlnm.Print_Titles" localSheetId="5">'500_22'!$2:$4</definedName>
    <definedName name="_xlnm.Print_Area" localSheetId="2">'1000_01'!$A$1:$H$51</definedName>
    <definedName name="_xlnm.Print_Area" localSheetId="3">'1000_02'!$A$1:$H$41</definedName>
    <definedName name="_xlnm.Print_Area" localSheetId="6">'1000_21'!$A$1:$H$34</definedName>
    <definedName name="_xlnm.Print_Area" localSheetId="7">'1000_22'!$A$1:$H$27</definedName>
    <definedName name="_xlnm.Print_Area" localSheetId="0">'500_01'!$A$1:$H$65</definedName>
    <definedName name="_xlnm.Print_Area" localSheetId="1">'500_02'!$A$1:$H$42</definedName>
    <definedName name="_xlnm.Print_Area" localSheetId="4">'500_21'!$A$1:$H$54</definedName>
    <definedName name="_xlnm.Print_Area" localSheetId="5">'500_22'!$A$1:$H$38</definedName>
  </definedNames>
  <calcPr fullCalcOnLoad="1"/>
</workbook>
</file>

<file path=xl/sharedStrings.xml><?xml version="1.0" encoding="utf-8"?>
<sst xmlns="http://schemas.openxmlformats.org/spreadsheetml/2006/main" count="827" uniqueCount="157">
  <si>
    <t>№</t>
  </si>
  <si>
    <t>Фамилия, Имя</t>
  </si>
  <si>
    <t>Время</t>
  </si>
  <si>
    <t>Место</t>
  </si>
  <si>
    <t>Вып.разр</t>
  </si>
  <si>
    <t>Дорожка</t>
  </si>
  <si>
    <t>500м</t>
  </si>
  <si>
    <t>500 метров</t>
  </si>
  <si>
    <t>Отст.</t>
  </si>
  <si>
    <t>Девушки среднего возраста</t>
  </si>
  <si>
    <t>Юноши среднего возраста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</si>
  <si>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</si>
  <si>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</si>
  <si>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</si>
  <si>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</si>
  <si>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</si>
  <si>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</si>
  <si>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</si>
  <si>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</si>
  <si>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</si>
  <si>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</si>
  <si>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</si>
  <si>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</si>
  <si>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</si>
  <si>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</si>
  <si>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</si>
  <si>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</si>
  <si>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</si>
  <si>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1.23,00</t>
  </si>
  <si>
    <t>1.17,50</t>
  </si>
  <si>
    <t>1.17,00</t>
  </si>
  <si>
    <t>1.10,50</t>
  </si>
  <si>
    <t>1500 метров</t>
  </si>
  <si>
    <t>1500м</t>
  </si>
  <si>
    <t>командная гонка</t>
  </si>
  <si>
    <t>1000 м</t>
  </si>
  <si>
    <t>1000 метров</t>
  </si>
  <si>
    <t>3000 метров</t>
  </si>
  <si>
    <t>o</t>
  </si>
  <si>
    <t>Главный судья соревнований</t>
  </si>
  <si>
    <t>Регион</t>
  </si>
  <si>
    <t>DNS</t>
  </si>
  <si>
    <t>i</t>
  </si>
  <si>
    <t>Ярославская область</t>
  </si>
  <si>
    <t>Алтынбаева Полина</t>
  </si>
  <si>
    <t>Московская область</t>
  </si>
  <si>
    <t>Емельянова Виктория</t>
  </si>
  <si>
    <t>Владимирская область</t>
  </si>
  <si>
    <t>Тамбовская область</t>
  </si>
  <si>
    <t>Костромская область</t>
  </si>
  <si>
    <t>Жидкова Наталья</t>
  </si>
  <si>
    <t>Тверская область</t>
  </si>
  <si>
    <t>Шабанова Виктория</t>
  </si>
  <si>
    <t>Коваленко Светлана</t>
  </si>
  <si>
    <t>Кузьмина Ирина</t>
  </si>
  <si>
    <t>Чуботару Александра</t>
  </si>
  <si>
    <t>Коркина Анастасия</t>
  </si>
  <si>
    <t>Баканов В.В.</t>
  </si>
  <si>
    <t>Монахов Артем</t>
  </si>
  <si>
    <t>Кулаков Даниил</t>
  </si>
  <si>
    <t>Яровой Богдан</t>
  </si>
  <si>
    <t>Терехов Дмитрий</t>
  </si>
  <si>
    <t>Филяков Андрей</t>
  </si>
  <si>
    <t>Задонский Ярослав</t>
  </si>
  <si>
    <t>Алексеев Илья</t>
  </si>
  <si>
    <t>Тульская область</t>
  </si>
  <si>
    <t>Водиченков Антон</t>
  </si>
  <si>
    <t>Мухамедов Амаль</t>
  </si>
  <si>
    <t>Зайцев Михаил</t>
  </si>
  <si>
    <t>Шотин Никита</t>
  </si>
  <si>
    <t>Голубчиков Даниил</t>
  </si>
  <si>
    <t>Гигава Ангелина</t>
  </si>
  <si>
    <t>Гараева Анастасия</t>
  </si>
  <si>
    <t>Бобкова Анна</t>
  </si>
  <si>
    <t>Шмелева Дарья</t>
  </si>
  <si>
    <t>Алдошкин Даниил</t>
  </si>
  <si>
    <t>DNF</t>
  </si>
  <si>
    <t>Новиков Денис</t>
  </si>
  <si>
    <t>Дроздник Михаил</t>
  </si>
  <si>
    <t>"Открытое Первенство Московской области",</t>
  </si>
  <si>
    <t>посвященное "Дню народного Единства"</t>
  </si>
  <si>
    <t>08 - 09 ноября 2014 г.</t>
  </si>
  <si>
    <t>08 ноября 2014 г.</t>
  </si>
  <si>
    <t>09 ноября 2014 г.</t>
  </si>
  <si>
    <t>Медведев Данила</t>
  </si>
  <si>
    <t>Киселев Денис</t>
  </si>
  <si>
    <t>Петров Александр</t>
  </si>
  <si>
    <t>Родионов Кирилл</t>
  </si>
  <si>
    <t>Филиппов Никита</t>
  </si>
  <si>
    <t>Дроздов Вадим</t>
  </si>
  <si>
    <t>Р.Коми</t>
  </si>
  <si>
    <t>Чмутов Даниил</t>
  </si>
  <si>
    <t>Саратовская область</t>
  </si>
  <si>
    <t>Гришанин Александр</t>
  </si>
  <si>
    <t>Нижегородская область</t>
  </si>
  <si>
    <t>Садофьев Илья</t>
  </si>
  <si>
    <t>Крыжевский Арсений</t>
  </si>
  <si>
    <t>Чередов Денис</t>
  </si>
  <si>
    <t>Шабанов Андрей</t>
  </si>
  <si>
    <t>Кузнецов Егор</t>
  </si>
  <si>
    <t>Шилкин Владислав</t>
  </si>
  <si>
    <t>Дубинин Глеб</t>
  </si>
  <si>
    <t>Вологодская область</t>
  </si>
  <si>
    <t>Едалов Артем</t>
  </si>
  <si>
    <t>Елохин Никита</t>
  </si>
  <si>
    <t>Седов Лев</t>
  </si>
  <si>
    <t>Козлов Данил</t>
  </si>
  <si>
    <t>Паршуков Святослав</t>
  </si>
  <si>
    <t>Хрипунов Максим</t>
  </si>
  <si>
    <t>Нестеров Михаил</t>
  </si>
  <si>
    <t>Бордиян Максим</t>
  </si>
  <si>
    <t>Гаврилин Виктор</t>
  </si>
  <si>
    <t>Мочалов Артем</t>
  </si>
  <si>
    <t>Павлюк Никита</t>
  </si>
  <si>
    <t>Захаров Алексей</t>
  </si>
  <si>
    <t>Синельник Василий</t>
  </si>
  <si>
    <t>Зубаков Дмитрий</t>
  </si>
  <si>
    <t>Мирошников Кирилл</t>
  </si>
  <si>
    <t>Никифоров Даниэль</t>
  </si>
  <si>
    <t>Р.Чувашия, г.Чебоксары</t>
  </si>
  <si>
    <t>Тюпенко Даниил</t>
  </si>
  <si>
    <t>Зяблов Марк</t>
  </si>
  <si>
    <t>Куприн Данила</t>
  </si>
  <si>
    <t>Трофимов Ефим</t>
  </si>
  <si>
    <t>Рожнов Данил</t>
  </si>
  <si>
    <t>Корчагина Екатерина</t>
  </si>
  <si>
    <t>Аскарова Анна</t>
  </si>
  <si>
    <t>Алексейкина Анастасия</t>
  </si>
  <si>
    <t>Букина Алина</t>
  </si>
  <si>
    <t>Кузнецова Кристина</t>
  </si>
  <si>
    <t>Трепелкова Анастасия</t>
  </si>
  <si>
    <t>Прозорова Мария</t>
  </si>
  <si>
    <t>Савина Алина</t>
  </si>
  <si>
    <t>Фролова Алина</t>
  </si>
  <si>
    <t>Фокина Юлия</t>
  </si>
  <si>
    <t>Маракулина Ольга</t>
  </si>
  <si>
    <t>Нестерова Алина</t>
  </si>
  <si>
    <t>Федорова Виктория</t>
  </si>
  <si>
    <t>Щербакова Анна</t>
  </si>
  <si>
    <t>Олексюк Наталья</t>
  </si>
  <si>
    <t>Начало: 11:50</t>
  </si>
  <si>
    <t>Соревнования по конькобежному спорту</t>
  </si>
  <si>
    <t>Окончание: 12:10</t>
  </si>
  <si>
    <t>Начало: 13:05</t>
  </si>
  <si>
    <t>Окончание: 13:40</t>
  </si>
  <si>
    <t>Начало: 14:55</t>
  </si>
  <si>
    <t>Окончание: 15:15</t>
  </si>
  <si>
    <t>Начало: 15:55</t>
  </si>
  <si>
    <t>Окончание: 16:30</t>
  </si>
  <si>
    <t>Начало: 10:35</t>
  </si>
  <si>
    <t>Окончание: 10:50</t>
  </si>
  <si>
    <t>Начало: 10:50</t>
  </si>
  <si>
    <t>Окончание: 11:10</t>
  </si>
  <si>
    <t>Начало: 12:45</t>
  </si>
  <si>
    <t>Окончание: 13:10</t>
  </si>
  <si>
    <t>Начало: 13:50</t>
  </si>
  <si>
    <t>Окончание: 14:20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</si>
</sst>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i/>
      <sz val="17"/>
      <name val="Monotype Corsiva"/>
      <family val="4"/>
    </font>
    <font>
      <b/>
      <i/>
      <sz val="14"/>
      <name val="Monotype Corsiva"/>
      <family val="4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left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0" fillId="0" borderId="0" xfId="0" applyBorder="1" applyAlignment="1">
      <alignment wrapText="1"/>
    </xf>
    <xf numFmtId="182" fontId="1" fillId="0" borderId="0" xfId="0" applyNumberFormat="1" applyFont="1" applyBorder="1" applyAlignment="1">
      <alignment horizontal="left" vertical="justify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180" fontId="1" fillId="0" borderId="0" xfId="0" applyNumberFormat="1" applyFont="1" applyFill="1" applyBorder="1" applyAlignment="1">
      <alignment vertical="justify"/>
    </xf>
    <xf numFmtId="202" fontId="1" fillId="0" borderId="0" xfId="0" applyNumberFormat="1" applyFont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justify"/>
    </xf>
    <xf numFmtId="0" fontId="1" fillId="0" borderId="0" xfId="53" applyFont="1">
      <alignment/>
      <protection/>
    </xf>
    <xf numFmtId="0" fontId="3" fillId="0" borderId="0" xfId="53" applyFont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53" applyFont="1" applyFill="1" applyBorder="1" applyAlignment="1">
      <alignment horizontal="center" vertical="justify"/>
      <protection/>
    </xf>
    <xf numFmtId="0" fontId="2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2" fillId="0" borderId="10" xfId="53" applyFont="1" applyBorder="1" applyAlignment="1">
      <alignment horizontal="left"/>
      <protection/>
    </xf>
    <xf numFmtId="0" fontId="0" fillId="0" borderId="0" xfId="53" applyBorder="1" applyAlignment="1">
      <alignment wrapText="1"/>
      <protection/>
    </xf>
    <xf numFmtId="0" fontId="1" fillId="0" borderId="0" xfId="53" applyFont="1" applyBorder="1" applyAlignment="1">
      <alignment horizontal="center" vertical="justify"/>
      <protection/>
    </xf>
    <xf numFmtId="0" fontId="1" fillId="0" borderId="11" xfId="53" applyFont="1" applyFill="1" applyBorder="1" applyAlignment="1">
      <alignment horizontal="center" vertical="justify"/>
      <protection/>
    </xf>
    <xf numFmtId="0" fontId="1" fillId="0" borderId="0" xfId="53" applyFont="1" applyFill="1" applyBorder="1" applyAlignment="1">
      <alignment horizontal="left" vertical="justify" wrapText="1"/>
      <protection/>
    </xf>
    <xf numFmtId="0" fontId="1" fillId="0" borderId="0" xfId="53" applyFont="1" applyFill="1" applyBorder="1" applyAlignment="1">
      <alignment vertical="justify" wrapText="1"/>
      <protection/>
    </xf>
    <xf numFmtId="0" fontId="1" fillId="0" borderId="0" xfId="53" applyFont="1" applyFill="1" applyBorder="1" applyAlignment="1">
      <alignment horizontal="center"/>
      <protection/>
    </xf>
    <xf numFmtId="202" fontId="1" fillId="0" borderId="0" xfId="53" applyNumberFormat="1" applyFont="1" applyBorder="1" applyAlignment="1">
      <alignment horizontal="left" vertical="justify" wrapText="1"/>
      <protection/>
    </xf>
    <xf numFmtId="202" fontId="1" fillId="0" borderId="11" xfId="0" applyNumberFormat="1" applyFont="1" applyBorder="1" applyAlignment="1">
      <alignment horizontal="left" vertical="justify" wrapText="1"/>
    </xf>
    <xf numFmtId="0" fontId="1" fillId="0" borderId="12" xfId="0" applyFont="1" applyFill="1" applyBorder="1" applyAlignment="1">
      <alignment horizontal="left" vertical="justify" wrapText="1"/>
    </xf>
    <xf numFmtId="0" fontId="1" fillId="0" borderId="12" xfId="0" applyFont="1" applyFill="1" applyBorder="1" applyAlignment="1">
      <alignment vertical="justify" wrapText="1"/>
    </xf>
    <xf numFmtId="202" fontId="1" fillId="0" borderId="12" xfId="0" applyNumberFormat="1" applyFont="1" applyBorder="1" applyAlignment="1">
      <alignment horizontal="left" vertical="justify" wrapText="1"/>
    </xf>
    <xf numFmtId="202" fontId="1" fillId="0" borderId="10" xfId="0" applyNumberFormat="1" applyFont="1" applyBorder="1" applyAlignment="1">
      <alignment horizontal="left" vertical="justify" wrapText="1"/>
    </xf>
    <xf numFmtId="182" fontId="3" fillId="0" borderId="12" xfId="0" applyNumberFormat="1" applyFont="1" applyBorder="1" applyAlignment="1">
      <alignment horizontal="left" vertical="justify"/>
    </xf>
    <xf numFmtId="202" fontId="1" fillId="0" borderId="13" xfId="0" applyNumberFormat="1" applyFont="1" applyBorder="1" applyAlignment="1">
      <alignment horizontal="left" vertical="justify" wrapText="1"/>
    </xf>
    <xf numFmtId="0" fontId="1" fillId="0" borderId="11" xfId="0" applyFont="1" applyBorder="1" applyAlignment="1">
      <alignment horizontal="center" vertical="justify"/>
    </xf>
    <xf numFmtId="182" fontId="3" fillId="0" borderId="10" xfId="0" applyNumberFormat="1" applyFont="1" applyBorder="1" applyAlignment="1">
      <alignment horizontal="left" vertical="justify"/>
    </xf>
    <xf numFmtId="182" fontId="3" fillId="0" borderId="0" xfId="0" applyNumberFormat="1" applyFont="1" applyBorder="1" applyAlignment="1">
      <alignment horizontal="left" vertical="justify"/>
    </xf>
    <xf numFmtId="2" fontId="3" fillId="0" borderId="10" xfId="0" applyNumberFormat="1" applyFont="1" applyBorder="1" applyAlignment="1">
      <alignment horizontal="left" vertical="justify"/>
    </xf>
    <xf numFmtId="0" fontId="1" fillId="0" borderId="0" xfId="53" applyFont="1" applyFill="1" applyBorder="1" applyAlignment="1">
      <alignment horizontal="left" vertical="justify"/>
      <protection/>
    </xf>
    <xf numFmtId="0" fontId="1" fillId="0" borderId="10" xfId="53" applyFont="1" applyBorder="1" applyAlignment="1">
      <alignment horizontal="center" vertical="justify"/>
      <protection/>
    </xf>
    <xf numFmtId="0" fontId="1" fillId="0" borderId="10" xfId="53" applyFont="1" applyFill="1" applyBorder="1" applyAlignment="1">
      <alignment horizontal="center" vertical="justify"/>
      <protection/>
    </xf>
    <xf numFmtId="0" fontId="1" fillId="0" borderId="10" xfId="53" applyFont="1" applyFill="1" applyBorder="1" applyAlignment="1">
      <alignment horizontal="left" vertical="justify" wrapText="1"/>
      <protection/>
    </xf>
    <xf numFmtId="0" fontId="1" fillId="0" borderId="10" xfId="53" applyFont="1" applyFill="1" applyBorder="1" applyAlignment="1">
      <alignment vertical="justify" wrapText="1"/>
      <protection/>
    </xf>
    <xf numFmtId="182" fontId="3" fillId="0" borderId="10" xfId="53" applyNumberFormat="1" applyFont="1" applyBorder="1" applyAlignment="1">
      <alignment horizontal="left" vertical="justify"/>
      <protection/>
    </xf>
    <xf numFmtId="202" fontId="1" fillId="0" borderId="10" xfId="53" applyNumberFormat="1" applyFont="1" applyBorder="1" applyAlignment="1">
      <alignment horizontal="left" vertical="justify" wrapText="1"/>
      <protection/>
    </xf>
    <xf numFmtId="0" fontId="1" fillId="0" borderId="11" xfId="53" applyFont="1" applyBorder="1" applyAlignment="1">
      <alignment horizontal="center" vertical="justify"/>
      <protection/>
    </xf>
    <xf numFmtId="0" fontId="1" fillId="0" borderId="11" xfId="53" applyFont="1" applyFill="1" applyBorder="1" applyAlignment="1">
      <alignment horizontal="left" vertical="justify"/>
      <protection/>
    </xf>
    <xf numFmtId="0" fontId="1" fillId="0" borderId="10" xfId="53" applyFont="1" applyFill="1" applyBorder="1" applyAlignment="1">
      <alignment horizontal="left" vertical="justify"/>
      <protection/>
    </xf>
    <xf numFmtId="0" fontId="5" fillId="0" borderId="0" xfId="0" applyFont="1" applyAlignment="1">
      <alignment horizontal="center" vertical="center"/>
    </xf>
    <xf numFmtId="0" fontId="5" fillId="0" borderId="0" xfId="53" applyFont="1" applyAlignment="1">
      <alignment horizontal="center" vertical="center"/>
      <protection/>
    </xf>
    <xf numFmtId="0" fontId="5" fillId="0" borderId="0" xfId="0" applyFont="1" applyAlignment="1">
      <alignment horizontal="center"/>
    </xf>
    <xf numFmtId="182" fontId="3" fillId="0" borderId="0" xfId="53" applyNumberFormat="1" applyFont="1" applyBorder="1" applyAlignment="1">
      <alignment horizontal="left" vertical="justify"/>
      <protection/>
    </xf>
    <xf numFmtId="0" fontId="10" fillId="33" borderId="0" xfId="0" applyFont="1" applyFill="1" applyAlignment="1">
      <alignment/>
    </xf>
    <xf numFmtId="18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justify" wrapText="1"/>
    </xf>
    <xf numFmtId="2" fontId="3" fillId="0" borderId="11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justify" wrapText="1"/>
    </xf>
    <xf numFmtId="2" fontId="3" fillId="0" borderId="12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 wrapText="1"/>
    </xf>
    <xf numFmtId="202" fontId="1" fillId="0" borderId="12" xfId="0" applyNumberFormat="1" applyFont="1" applyBorder="1" applyAlignment="1">
      <alignment horizontal="center" vertical="justify" wrapText="1"/>
    </xf>
    <xf numFmtId="202" fontId="1" fillId="0" borderId="0" xfId="0" applyNumberFormat="1" applyFont="1" applyBorder="1" applyAlignment="1">
      <alignment horizontal="center" vertical="justify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53" applyFont="1" applyAlignment="1">
      <alignment horizontal="left" vertical="center"/>
      <protection/>
    </xf>
    <xf numFmtId="0" fontId="4" fillId="0" borderId="0" xfId="53" applyFont="1" applyAlignment="1">
      <alignment horizontal="right" vertical="center"/>
      <protection/>
    </xf>
    <xf numFmtId="0" fontId="9" fillId="0" borderId="0" xfId="53" applyFont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21.png" /><Relationship Id="rId3" Type="http://schemas.openxmlformats.org/officeDocument/2006/relationships/image" Target="../media/image27.emf" /><Relationship Id="rId4" Type="http://schemas.openxmlformats.org/officeDocument/2006/relationships/image" Target="../media/image9.emf" /><Relationship Id="rId5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21.png" /><Relationship Id="rId3" Type="http://schemas.openxmlformats.org/officeDocument/2006/relationships/image" Target="../media/image14.emf" /><Relationship Id="rId4" Type="http://schemas.openxmlformats.org/officeDocument/2006/relationships/image" Target="../media/image13.emf" /><Relationship Id="rId5" Type="http://schemas.openxmlformats.org/officeDocument/2006/relationships/image" Target="../media/image2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21.png" /><Relationship Id="rId3" Type="http://schemas.openxmlformats.org/officeDocument/2006/relationships/image" Target="../media/image23.emf" /><Relationship Id="rId4" Type="http://schemas.openxmlformats.org/officeDocument/2006/relationships/image" Target="../media/image20.emf" /><Relationship Id="rId5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21.png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21.png" /><Relationship Id="rId3" Type="http://schemas.openxmlformats.org/officeDocument/2006/relationships/image" Target="../media/image15.emf" /><Relationship Id="rId4" Type="http://schemas.openxmlformats.org/officeDocument/2006/relationships/image" Target="../media/image19.emf" /><Relationship Id="rId5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21.png" /><Relationship Id="rId3" Type="http://schemas.openxmlformats.org/officeDocument/2006/relationships/image" Target="../media/image22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21.png" /><Relationship Id="rId3" Type="http://schemas.openxmlformats.org/officeDocument/2006/relationships/image" Target="../media/image3.emf" /><Relationship Id="rId4" Type="http://schemas.openxmlformats.org/officeDocument/2006/relationships/image" Target="../media/image24.emf" /><Relationship Id="rId5" Type="http://schemas.openxmlformats.org/officeDocument/2006/relationships/image" Target="../media/image2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21.png" /><Relationship Id="rId3" Type="http://schemas.openxmlformats.org/officeDocument/2006/relationships/image" Target="../media/image10.emf" /><Relationship Id="rId4" Type="http://schemas.openxmlformats.org/officeDocument/2006/relationships/image" Target="../media/image16.emf" /><Relationship Id="rId5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152400</xdr:rowOff>
    </xdr:from>
    <xdr:to>
      <xdr:col>7</xdr:col>
      <xdr:colOff>381000</xdr:colOff>
      <xdr:row>2</xdr:row>
      <xdr:rowOff>114300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52400"/>
          <a:ext cx="895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1114425</xdr:colOff>
      <xdr:row>11</xdr:row>
      <xdr:rowOff>0</xdr:rowOff>
    </xdr:from>
    <xdr:to>
      <xdr:col>16</xdr:col>
      <xdr:colOff>1114425</xdr:colOff>
      <xdr:row>12</xdr:row>
      <xdr:rowOff>85725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212407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104775</xdr:rowOff>
    </xdr:from>
    <xdr:to>
      <xdr:col>2</xdr:col>
      <xdr:colOff>200025</xdr:colOff>
      <xdr:row>2</xdr:row>
      <xdr:rowOff>152400</xdr:rowOff>
    </xdr:to>
    <xdr:pic>
      <xdr:nvPicPr>
        <xdr:cNvPr id="3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4775"/>
          <a:ext cx="971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3</xdr:row>
      <xdr:rowOff>0</xdr:rowOff>
    </xdr:from>
    <xdr:to>
      <xdr:col>13</xdr:col>
      <xdr:colOff>352425</xdr:colOff>
      <xdr:row>4</xdr:row>
      <xdr:rowOff>123825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733425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3</xdr:row>
      <xdr:rowOff>0</xdr:rowOff>
    </xdr:from>
    <xdr:to>
      <xdr:col>11</xdr:col>
      <xdr:colOff>552450</xdr:colOff>
      <xdr:row>4</xdr:row>
      <xdr:rowOff>123825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733425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3</xdr:row>
      <xdr:rowOff>0</xdr:rowOff>
    </xdr:from>
    <xdr:to>
      <xdr:col>10</xdr:col>
      <xdr:colOff>152400</xdr:colOff>
      <xdr:row>4</xdr:row>
      <xdr:rowOff>152400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29350" y="7334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628650</xdr:colOff>
      <xdr:row>0</xdr:row>
      <xdr:rowOff>95250</xdr:rowOff>
    </xdr:from>
    <xdr:to>
      <xdr:col>7</xdr:col>
      <xdr:colOff>485775</xdr:colOff>
      <xdr:row>1</xdr:row>
      <xdr:rowOff>247650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0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85725</xdr:rowOff>
    </xdr:from>
    <xdr:to>
      <xdr:col>2</xdr:col>
      <xdr:colOff>295275</xdr:colOff>
      <xdr:row>2</xdr:row>
      <xdr:rowOff>9525</xdr:rowOff>
    </xdr:to>
    <xdr:pic>
      <xdr:nvPicPr>
        <xdr:cNvPr id="2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5725"/>
          <a:ext cx="962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3</xdr:row>
      <xdr:rowOff>0</xdr:rowOff>
    </xdr:from>
    <xdr:to>
      <xdr:col>13</xdr:col>
      <xdr:colOff>276225</xdr:colOff>
      <xdr:row>3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58150" y="85725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</xdr:row>
      <xdr:rowOff>0</xdr:rowOff>
    </xdr:from>
    <xdr:to>
      <xdr:col>11</xdr:col>
      <xdr:colOff>476250</xdr:colOff>
      <xdr:row>3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8572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</xdr:row>
      <xdr:rowOff>9525</xdr:rowOff>
    </xdr:from>
    <xdr:to>
      <xdr:col>10</xdr:col>
      <xdr:colOff>123825</xdr:colOff>
      <xdr:row>3</xdr:row>
      <xdr:rowOff>390525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866775"/>
          <a:ext cx="904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0</xdr:row>
      <xdr:rowOff>190500</xdr:rowOff>
    </xdr:from>
    <xdr:to>
      <xdr:col>7</xdr:col>
      <xdr:colOff>457200</xdr:colOff>
      <xdr:row>2</xdr:row>
      <xdr:rowOff>104775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90500"/>
          <a:ext cx="1038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152400</xdr:rowOff>
    </xdr:from>
    <xdr:to>
      <xdr:col>2</xdr:col>
      <xdr:colOff>295275</xdr:colOff>
      <xdr:row>2</xdr:row>
      <xdr:rowOff>142875</xdr:rowOff>
    </xdr:to>
    <xdr:pic>
      <xdr:nvPicPr>
        <xdr:cNvPr id="2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</xdr:row>
      <xdr:rowOff>104775</xdr:rowOff>
    </xdr:from>
    <xdr:to>
      <xdr:col>13</xdr:col>
      <xdr:colOff>381000</xdr:colOff>
      <xdr:row>3</xdr:row>
      <xdr:rowOff>133350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66675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2</xdr:row>
      <xdr:rowOff>85725</xdr:rowOff>
    </xdr:from>
    <xdr:to>
      <xdr:col>11</xdr:col>
      <xdr:colOff>590550</xdr:colOff>
      <xdr:row>3</xdr:row>
      <xdr:rowOff>114300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29375" y="64770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76200</xdr:rowOff>
    </xdr:from>
    <xdr:to>
      <xdr:col>11</xdr:col>
      <xdr:colOff>285750</xdr:colOff>
      <xdr:row>3</xdr:row>
      <xdr:rowOff>133350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43625" y="63817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0</xdr:row>
      <xdr:rowOff>104775</xdr:rowOff>
    </xdr:from>
    <xdr:to>
      <xdr:col>7</xdr:col>
      <xdr:colOff>495300</xdr:colOff>
      <xdr:row>2</xdr:row>
      <xdr:rowOff>19050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04775"/>
          <a:ext cx="1028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114300</xdr:rowOff>
    </xdr:from>
    <xdr:to>
      <xdr:col>2</xdr:col>
      <xdr:colOff>323850</xdr:colOff>
      <xdr:row>2</xdr:row>
      <xdr:rowOff>66675</xdr:rowOff>
    </xdr:to>
    <xdr:pic>
      <xdr:nvPicPr>
        <xdr:cNvPr id="2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14300"/>
          <a:ext cx="1028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3</xdr:row>
      <xdr:rowOff>19050</xdr:rowOff>
    </xdr:from>
    <xdr:to>
      <xdr:col>13</xdr:col>
      <xdr:colOff>238125</xdr:colOff>
      <xdr:row>4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05675" y="809625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</xdr:row>
      <xdr:rowOff>19050</xdr:rowOff>
    </xdr:from>
    <xdr:to>
      <xdr:col>11</xdr:col>
      <xdr:colOff>476250</xdr:colOff>
      <xdr:row>4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80962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</xdr:row>
      <xdr:rowOff>0</xdr:rowOff>
    </xdr:from>
    <xdr:to>
      <xdr:col>11</xdr:col>
      <xdr:colOff>285750</xdr:colOff>
      <xdr:row>4</xdr:row>
      <xdr:rowOff>28575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62675" y="790575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0</xdr:row>
      <xdr:rowOff>104775</xdr:rowOff>
    </xdr:from>
    <xdr:to>
      <xdr:col>7</xdr:col>
      <xdr:colOff>476250</xdr:colOff>
      <xdr:row>2</xdr:row>
      <xdr:rowOff>19050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04775"/>
          <a:ext cx="1000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114300</xdr:rowOff>
    </xdr:from>
    <xdr:to>
      <xdr:col>2</xdr:col>
      <xdr:colOff>171450</xdr:colOff>
      <xdr:row>2</xdr:row>
      <xdr:rowOff>66675</xdr:rowOff>
    </xdr:to>
    <xdr:pic>
      <xdr:nvPicPr>
        <xdr:cNvPr id="2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14300"/>
          <a:ext cx="971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13</xdr:col>
      <xdr:colOff>314325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58075" y="1038225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</xdr:row>
      <xdr:rowOff>0</xdr:rowOff>
    </xdr:from>
    <xdr:to>
      <xdr:col>11</xdr:col>
      <xdr:colOff>552450</xdr:colOff>
      <xdr:row>5</xdr:row>
      <xdr:rowOff>76200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86525" y="103822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11</xdr:col>
      <xdr:colOff>285750</xdr:colOff>
      <xdr:row>5</xdr:row>
      <xdr:rowOff>95250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38875" y="10382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142875</xdr:rowOff>
    </xdr:from>
    <xdr:to>
      <xdr:col>7</xdr:col>
      <xdr:colOff>495300</xdr:colOff>
      <xdr:row>2</xdr:row>
      <xdr:rowOff>85725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42875"/>
          <a:ext cx="1009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123825</xdr:rowOff>
    </xdr:from>
    <xdr:to>
      <xdr:col>2</xdr:col>
      <xdr:colOff>352425</xdr:colOff>
      <xdr:row>2</xdr:row>
      <xdr:rowOff>95250</xdr:rowOff>
    </xdr:to>
    <xdr:pic>
      <xdr:nvPicPr>
        <xdr:cNvPr id="2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23825"/>
          <a:ext cx="1057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3</xdr:row>
      <xdr:rowOff>0</xdr:rowOff>
    </xdr:from>
    <xdr:to>
      <xdr:col>13</xdr:col>
      <xdr:colOff>228600</xdr:colOff>
      <xdr:row>3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2825" y="790575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</xdr:row>
      <xdr:rowOff>9525</xdr:rowOff>
    </xdr:from>
    <xdr:to>
      <xdr:col>11</xdr:col>
      <xdr:colOff>466725</xdr:colOff>
      <xdr:row>3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91275" y="80010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11</xdr:col>
      <xdr:colOff>285750</xdr:colOff>
      <xdr:row>3</xdr:row>
      <xdr:rowOff>381000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29350" y="79057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0</xdr:row>
      <xdr:rowOff>171450</xdr:rowOff>
    </xdr:from>
    <xdr:to>
      <xdr:col>7</xdr:col>
      <xdr:colOff>495300</xdr:colOff>
      <xdr:row>2</xdr:row>
      <xdr:rowOff>152400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71450"/>
          <a:ext cx="1104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123825</xdr:rowOff>
    </xdr:from>
    <xdr:to>
      <xdr:col>2</xdr:col>
      <xdr:colOff>285750</xdr:colOff>
      <xdr:row>2</xdr:row>
      <xdr:rowOff>161925</xdr:rowOff>
    </xdr:to>
    <xdr:pic>
      <xdr:nvPicPr>
        <xdr:cNvPr id="2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23825"/>
          <a:ext cx="1114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3</xdr:row>
      <xdr:rowOff>19050</xdr:rowOff>
    </xdr:from>
    <xdr:to>
      <xdr:col>13</xdr:col>
      <xdr:colOff>352425</xdr:colOff>
      <xdr:row>3</xdr:row>
      <xdr:rowOff>361950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82867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9525</xdr:rowOff>
    </xdr:from>
    <xdr:to>
      <xdr:col>11</xdr:col>
      <xdr:colOff>533400</xdr:colOff>
      <xdr:row>3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86525" y="81915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19050</xdr:rowOff>
    </xdr:from>
    <xdr:to>
      <xdr:col>11</xdr:col>
      <xdr:colOff>285750</xdr:colOff>
      <xdr:row>3</xdr:row>
      <xdr:rowOff>400050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82867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114300</xdr:rowOff>
    </xdr:from>
    <xdr:to>
      <xdr:col>7</xdr:col>
      <xdr:colOff>419100</xdr:colOff>
      <xdr:row>2</xdr:row>
      <xdr:rowOff>57150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14300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114300</xdr:rowOff>
    </xdr:from>
    <xdr:to>
      <xdr:col>3</xdr:col>
      <xdr:colOff>9525</xdr:colOff>
      <xdr:row>2</xdr:row>
      <xdr:rowOff>66675</xdr:rowOff>
    </xdr:to>
    <xdr:pic>
      <xdr:nvPicPr>
        <xdr:cNvPr id="2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14300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9525</xdr:rowOff>
    </xdr:from>
    <xdr:to>
      <xdr:col>13</xdr:col>
      <xdr:colOff>314325</xdr:colOff>
      <xdr:row>3</xdr:row>
      <xdr:rowOff>361950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87630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</xdr:row>
      <xdr:rowOff>180975</xdr:rowOff>
    </xdr:from>
    <xdr:to>
      <xdr:col>11</xdr:col>
      <xdr:colOff>514350</xdr:colOff>
      <xdr:row>3</xdr:row>
      <xdr:rowOff>228600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67475" y="73342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</xdr:row>
      <xdr:rowOff>152400</xdr:rowOff>
    </xdr:from>
    <xdr:to>
      <xdr:col>11</xdr:col>
      <xdr:colOff>285750</xdr:colOff>
      <xdr:row>3</xdr:row>
      <xdr:rowOff>228600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70485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X65"/>
  <sheetViews>
    <sheetView view="pageBreakPreview" zoomScale="130" zoomScaleSheetLayoutView="130" zoomScalePageLayoutView="0" workbookViewId="0" topLeftCell="A4">
      <selection activeCell="G10" sqref="G10"/>
    </sheetView>
  </sheetViews>
  <sheetFormatPr defaultColWidth="9.140625" defaultRowHeight="12.75"/>
  <cols>
    <col min="1" max="1" width="5.57421875" style="1" customWidth="1"/>
    <col min="2" max="2" width="6.7109375" style="1" customWidth="1"/>
    <col min="3" max="3" width="6.00390625" style="1" customWidth="1"/>
    <col min="4" max="4" width="24.57421875" style="1" customWidth="1"/>
    <col min="5" max="5" width="24.28125" style="1" customWidth="1"/>
    <col min="6" max="6" width="9.7109375" style="1" customWidth="1"/>
    <col min="7" max="8" width="7.8515625" style="1" customWidth="1"/>
    <col min="9" max="9" width="2.8515625" style="1" customWidth="1"/>
    <col min="10" max="14" width="9.140625" style="1" customWidth="1"/>
    <col min="15" max="15" width="5.421875" style="1" customWidth="1"/>
    <col min="16" max="16" width="4.28125" style="1" customWidth="1"/>
    <col min="17" max="17" width="26.8515625" style="1" customWidth="1"/>
    <col min="18" max="16384" width="9.140625" style="1" customWidth="1"/>
  </cols>
  <sheetData>
    <row r="1" spans="1:8" ht="18.75">
      <c r="A1" s="93" t="s">
        <v>141</v>
      </c>
      <c r="B1" s="93"/>
      <c r="C1" s="93"/>
      <c r="D1" s="93"/>
      <c r="E1" s="93"/>
      <c r="F1" s="93"/>
      <c r="G1" s="93"/>
      <c r="H1" s="93"/>
    </row>
    <row r="2" spans="1:8" ht="19.5" customHeight="1">
      <c r="A2" s="95" t="str">
        <f>N_sor1</f>
        <v>"Открытое Первенство Московской области",</v>
      </c>
      <c r="B2" s="95"/>
      <c r="C2" s="95"/>
      <c r="D2" s="95"/>
      <c r="E2" s="95"/>
      <c r="F2" s="95"/>
      <c r="G2" s="95"/>
      <c r="H2" s="95"/>
    </row>
    <row r="3" spans="1:8" ht="19.5" customHeight="1">
      <c r="A3" s="95" t="str">
        <f>N_sor2</f>
        <v>посвященное "Дню народного Единства"</v>
      </c>
      <c r="B3" s="95"/>
      <c r="C3" s="95"/>
      <c r="D3" s="95"/>
      <c r="E3" s="95"/>
      <c r="F3" s="95"/>
      <c r="G3" s="95"/>
      <c r="H3" s="95"/>
    </row>
    <row r="4" spans="1:8" ht="18" customHeight="1">
      <c r="A4" s="96" t="s">
        <v>19</v>
      </c>
      <c r="B4" s="96"/>
      <c r="C4" s="96"/>
      <c r="D4" s="96"/>
      <c r="E4" s="71"/>
      <c r="F4" s="97"/>
      <c r="G4" s="97"/>
      <c r="H4" s="97"/>
    </row>
    <row r="5" spans="2:24" ht="16.5" customHeight="1">
      <c r="B5" s="13"/>
      <c r="C5" s="94" t="str">
        <f>N_un</f>
        <v>Юноши среднего возраста</v>
      </c>
      <c r="D5" s="94"/>
      <c r="E5" s="94"/>
      <c r="F5" s="94" t="str">
        <f>const!C9</f>
        <v>500 метров</v>
      </c>
      <c r="G5" s="94"/>
      <c r="H5" s="13"/>
      <c r="I5" s="3"/>
      <c r="J5" s="4">
        <v>37.5</v>
      </c>
      <c r="K5" s="4">
        <v>35.4</v>
      </c>
      <c r="L5" s="4"/>
      <c r="M5" s="4"/>
      <c r="N5" s="4"/>
      <c r="O5" s="4"/>
      <c r="P5" s="7"/>
      <c r="Q5" s="4"/>
      <c r="R5" s="4"/>
      <c r="S5" s="4"/>
      <c r="T5" s="4"/>
      <c r="U5" s="4"/>
      <c r="V5" s="4"/>
      <c r="W5" s="4"/>
      <c r="X5" s="4"/>
    </row>
    <row r="6" spans="1:24" ht="11.25" customHeight="1" thickBot="1">
      <c r="A6" s="2" t="s">
        <v>3</v>
      </c>
      <c r="B6" s="2" t="s">
        <v>0</v>
      </c>
      <c r="C6" s="8" t="s">
        <v>5</v>
      </c>
      <c r="D6" s="2" t="s">
        <v>1</v>
      </c>
      <c r="E6" s="2" t="s">
        <v>40</v>
      </c>
      <c r="F6" s="2" t="s">
        <v>2</v>
      </c>
      <c r="G6" s="2" t="s">
        <v>8</v>
      </c>
      <c r="H6" s="2" t="s">
        <v>4</v>
      </c>
      <c r="I6" s="3"/>
      <c r="J6" s="15"/>
      <c r="K6" s="15"/>
      <c r="L6" s="4"/>
      <c r="M6" s="4"/>
      <c r="N6" s="4"/>
      <c r="O6" s="4"/>
      <c r="P6" s="7"/>
      <c r="Q6" s="4"/>
      <c r="R6" s="4"/>
      <c r="S6" s="4"/>
      <c r="T6" s="4"/>
      <c r="U6" s="4"/>
      <c r="V6" s="4"/>
      <c r="W6" s="4"/>
      <c r="X6" s="4"/>
    </row>
    <row r="7" spans="1:24" ht="12.75" customHeight="1" thickTop="1">
      <c r="A7" s="6">
        <v>1</v>
      </c>
      <c r="B7" s="33">
        <v>151</v>
      </c>
      <c r="C7" s="33" t="s">
        <v>42</v>
      </c>
      <c r="D7" s="51" t="s">
        <v>70</v>
      </c>
      <c r="E7" s="52" t="s">
        <v>45</v>
      </c>
      <c r="F7" s="85">
        <v>39.4</v>
      </c>
      <c r="G7" s="88">
        <f aca="true" t="shared" si="0" ref="G7:G38">F7-F$7</f>
        <v>0</v>
      </c>
      <c r="H7" s="19" t="str">
        <f aca="true" t="shared" si="1" ref="H7:H38">IF(F7&lt;=41,"КМС",IF(F7&lt;=43.4,"I разр.",IF(F7&lt;=46.2,"II разр.",IF(F7&lt;=49.7,"III разр.",IF(F7&lt;=53.9,"I юн.",IF(F7&lt;=59.5,"II юн.",IF(F7&lt;=66.5,"III юн.","")))))))</f>
        <v>КМС</v>
      </c>
      <c r="I7" s="3"/>
      <c r="J7" s="15"/>
      <c r="K7" s="79"/>
      <c r="L7" s="4"/>
      <c r="M7" s="4"/>
      <c r="N7" s="4"/>
      <c r="O7" s="4"/>
      <c r="P7" s="7"/>
      <c r="Q7" s="4"/>
      <c r="R7" s="4"/>
      <c r="S7" s="4"/>
      <c r="T7" s="4"/>
      <c r="U7" s="4"/>
      <c r="V7" s="4"/>
      <c r="W7" s="4"/>
      <c r="X7" s="4"/>
    </row>
    <row r="8" spans="1:24" ht="12.75" customHeight="1">
      <c r="A8" s="6">
        <v>2</v>
      </c>
      <c r="B8" s="7">
        <v>146</v>
      </c>
      <c r="C8" s="7" t="s">
        <v>38</v>
      </c>
      <c r="D8" s="14" t="s">
        <v>66</v>
      </c>
      <c r="E8" s="11" t="s">
        <v>45</v>
      </c>
      <c r="F8" s="83">
        <v>39.87</v>
      </c>
      <c r="G8" s="89">
        <f t="shared" si="0"/>
        <v>0.46999999999999886</v>
      </c>
      <c r="H8" s="6" t="str">
        <f t="shared" si="1"/>
        <v>КМС</v>
      </c>
      <c r="I8" s="3"/>
      <c r="J8" s="15"/>
      <c r="K8" s="79"/>
      <c r="L8" s="4"/>
      <c r="M8" s="4"/>
      <c r="N8" s="4"/>
      <c r="O8" s="4"/>
      <c r="P8" s="7"/>
      <c r="Q8" s="4"/>
      <c r="R8" s="4"/>
      <c r="S8" s="4"/>
      <c r="T8" s="4"/>
      <c r="U8" s="4"/>
      <c r="V8" s="4"/>
      <c r="W8" s="4"/>
      <c r="X8" s="4"/>
    </row>
    <row r="9" spans="1:24" ht="12.75" customHeight="1">
      <c r="A9" s="6">
        <v>3</v>
      </c>
      <c r="B9" s="7">
        <v>148</v>
      </c>
      <c r="C9" s="7" t="s">
        <v>38</v>
      </c>
      <c r="D9" s="14" t="s">
        <v>69</v>
      </c>
      <c r="E9" s="11" t="s">
        <v>45</v>
      </c>
      <c r="F9" s="83">
        <v>40.3</v>
      </c>
      <c r="G9" s="89">
        <f t="shared" si="0"/>
        <v>0.8999999999999986</v>
      </c>
      <c r="H9" s="6" t="str">
        <f t="shared" si="1"/>
        <v>КМС</v>
      </c>
      <c r="I9" s="3"/>
      <c r="J9" s="15"/>
      <c r="K9" s="79"/>
      <c r="L9" s="4"/>
      <c r="M9" s="4"/>
      <c r="N9" s="4"/>
      <c r="O9" s="4"/>
      <c r="P9" s="7"/>
      <c r="Q9" s="4"/>
      <c r="R9" s="4"/>
      <c r="S9" s="4"/>
      <c r="T9" s="4"/>
      <c r="U9" s="4"/>
      <c r="V9" s="4"/>
      <c r="W9" s="4"/>
      <c r="X9" s="4"/>
    </row>
    <row r="10" spans="1:24" ht="12.75" customHeight="1">
      <c r="A10" s="6">
        <v>4</v>
      </c>
      <c r="B10" s="7">
        <v>159</v>
      </c>
      <c r="C10" s="7" t="s">
        <v>42</v>
      </c>
      <c r="D10" s="14" t="s">
        <v>91</v>
      </c>
      <c r="E10" s="11" t="s">
        <v>92</v>
      </c>
      <c r="F10" s="83">
        <v>40.59</v>
      </c>
      <c r="G10" s="89">
        <f t="shared" si="0"/>
        <v>1.1900000000000048</v>
      </c>
      <c r="H10" s="6" t="str">
        <f t="shared" si="1"/>
        <v>КМС</v>
      </c>
      <c r="I10" s="3"/>
      <c r="J10" s="15"/>
      <c r="K10" s="79"/>
      <c r="L10" s="4"/>
      <c r="M10" s="4"/>
      <c r="N10" s="4"/>
      <c r="O10" s="4"/>
      <c r="P10" s="7"/>
      <c r="Q10" s="4"/>
      <c r="R10" s="4"/>
      <c r="S10" s="4"/>
      <c r="T10" s="4"/>
      <c r="U10" s="4"/>
      <c r="V10" s="4"/>
      <c r="W10" s="4"/>
      <c r="X10" s="4"/>
    </row>
    <row r="11" spans="1:24" ht="12.75" customHeight="1">
      <c r="A11" s="6">
        <v>5</v>
      </c>
      <c r="B11" s="7">
        <v>139</v>
      </c>
      <c r="C11" s="7" t="s">
        <v>38</v>
      </c>
      <c r="D11" s="14" t="s">
        <v>67</v>
      </c>
      <c r="E11" s="11" t="s">
        <v>45</v>
      </c>
      <c r="F11" s="83">
        <v>40.75</v>
      </c>
      <c r="G11" s="89">
        <f t="shared" si="0"/>
        <v>1.3500000000000014</v>
      </c>
      <c r="H11" s="6" t="str">
        <f t="shared" si="1"/>
        <v>КМС</v>
      </c>
      <c r="I11" s="3"/>
      <c r="J11" s="15"/>
      <c r="K11" s="79"/>
      <c r="L11" s="4"/>
      <c r="M11" s="4"/>
      <c r="N11" s="4"/>
      <c r="O11" s="4"/>
      <c r="P11" s="7"/>
      <c r="Q11" s="4"/>
      <c r="R11" s="4"/>
      <c r="S11" s="4"/>
      <c r="T11" s="4"/>
      <c r="U11" s="4"/>
      <c r="V11" s="4"/>
      <c r="W11" s="4"/>
      <c r="X11" s="4"/>
    </row>
    <row r="12" spans="1:24" ht="12.75" customHeight="1">
      <c r="A12" s="6">
        <v>6</v>
      </c>
      <c r="B12" s="7">
        <v>154</v>
      </c>
      <c r="C12" s="7" t="s">
        <v>38</v>
      </c>
      <c r="D12" s="14" t="s">
        <v>93</v>
      </c>
      <c r="E12" s="11" t="s">
        <v>94</v>
      </c>
      <c r="F12" s="83">
        <v>40.93</v>
      </c>
      <c r="G12" s="89">
        <f t="shared" si="0"/>
        <v>1.5300000000000011</v>
      </c>
      <c r="H12" s="6" t="str">
        <f t="shared" si="1"/>
        <v>КМС</v>
      </c>
      <c r="I12" s="3"/>
      <c r="J12" s="15"/>
      <c r="K12" s="79"/>
      <c r="L12" s="4"/>
      <c r="M12" s="4"/>
      <c r="N12" s="4"/>
      <c r="O12" s="4"/>
      <c r="P12" s="7"/>
      <c r="Q12" s="4"/>
      <c r="R12" s="4"/>
      <c r="S12" s="4"/>
      <c r="T12" s="4"/>
      <c r="U12" s="4"/>
      <c r="V12" s="4"/>
      <c r="W12" s="4"/>
      <c r="X12" s="4"/>
    </row>
    <row r="13" spans="1:24" ht="12.75" customHeight="1">
      <c r="A13" s="6">
        <v>7</v>
      </c>
      <c r="B13" s="7">
        <v>167</v>
      </c>
      <c r="C13" s="7" t="s">
        <v>42</v>
      </c>
      <c r="D13" s="14" t="s">
        <v>64</v>
      </c>
      <c r="E13" s="11" t="s">
        <v>65</v>
      </c>
      <c r="F13" s="83">
        <v>41.06</v>
      </c>
      <c r="G13" s="89">
        <f t="shared" si="0"/>
        <v>1.6600000000000037</v>
      </c>
      <c r="H13" s="6" t="str">
        <f t="shared" si="1"/>
        <v>I разр.</v>
      </c>
      <c r="I13" s="3"/>
      <c r="J13" s="15"/>
      <c r="K13" s="79"/>
      <c r="L13" s="4"/>
      <c r="M13" s="4"/>
      <c r="N13" s="4"/>
      <c r="O13" s="4"/>
      <c r="P13" s="7"/>
      <c r="Q13" s="4"/>
      <c r="R13" s="4"/>
      <c r="S13" s="4"/>
      <c r="T13" s="4"/>
      <c r="U13" s="4"/>
      <c r="V13" s="4"/>
      <c r="W13" s="4"/>
      <c r="X13" s="4"/>
    </row>
    <row r="14" spans="1:24" ht="12.75" customHeight="1">
      <c r="A14" s="6">
        <v>8</v>
      </c>
      <c r="B14" s="7">
        <v>128</v>
      </c>
      <c r="C14" s="7" t="s">
        <v>42</v>
      </c>
      <c r="D14" s="14" t="s">
        <v>101</v>
      </c>
      <c r="E14" s="11" t="s">
        <v>102</v>
      </c>
      <c r="F14" s="83">
        <v>41.34</v>
      </c>
      <c r="G14" s="89">
        <f t="shared" si="0"/>
        <v>1.9400000000000048</v>
      </c>
      <c r="H14" s="6" t="str">
        <f t="shared" si="1"/>
        <v>I разр.</v>
      </c>
      <c r="I14" s="3"/>
      <c r="J14" s="15"/>
      <c r="K14" s="79"/>
      <c r="L14" s="4"/>
      <c r="M14" s="4"/>
      <c r="N14" s="4"/>
      <c r="O14" s="4"/>
      <c r="P14" s="7"/>
      <c r="Q14" s="4"/>
      <c r="R14" s="4"/>
      <c r="S14" s="4"/>
      <c r="T14" s="4"/>
      <c r="U14" s="4"/>
      <c r="V14" s="4"/>
      <c r="W14" s="4"/>
      <c r="X14" s="4"/>
    </row>
    <row r="15" spans="1:24" ht="12.75" customHeight="1">
      <c r="A15" s="6">
        <v>9</v>
      </c>
      <c r="B15" s="7">
        <v>125</v>
      </c>
      <c r="C15" s="7" t="s">
        <v>38</v>
      </c>
      <c r="D15" s="14" t="s">
        <v>109</v>
      </c>
      <c r="E15" s="11" t="s">
        <v>47</v>
      </c>
      <c r="F15" s="83">
        <v>41.35</v>
      </c>
      <c r="G15" s="89">
        <f t="shared" si="0"/>
        <v>1.9500000000000028</v>
      </c>
      <c r="H15" s="6" t="str">
        <f t="shared" si="1"/>
        <v>I разр.</v>
      </c>
      <c r="I15" s="3"/>
      <c r="J15" s="15"/>
      <c r="K15" s="79"/>
      <c r="L15" s="4"/>
      <c r="M15" s="4"/>
      <c r="N15" s="4"/>
      <c r="O15" s="4"/>
      <c r="P15" s="7"/>
      <c r="Q15" s="4"/>
      <c r="R15" s="4"/>
      <c r="S15" s="4"/>
      <c r="T15" s="4"/>
      <c r="U15" s="4"/>
      <c r="V15" s="4"/>
      <c r="W15" s="4"/>
      <c r="X15" s="4"/>
    </row>
    <row r="16" spans="1:24" ht="12.75" customHeight="1">
      <c r="A16" s="6">
        <v>10</v>
      </c>
      <c r="B16" s="7">
        <v>130</v>
      </c>
      <c r="C16" s="7" t="s">
        <v>38</v>
      </c>
      <c r="D16" s="14" t="s">
        <v>98</v>
      </c>
      <c r="E16" s="11" t="s">
        <v>49</v>
      </c>
      <c r="F16" s="83">
        <v>41.57</v>
      </c>
      <c r="G16" s="89">
        <f t="shared" si="0"/>
        <v>2.1700000000000017</v>
      </c>
      <c r="H16" s="6" t="str">
        <f t="shared" si="1"/>
        <v>I разр.</v>
      </c>
      <c r="I16" s="3"/>
      <c r="J16" s="15"/>
      <c r="K16" s="79"/>
      <c r="L16" s="4"/>
      <c r="M16" s="4"/>
      <c r="N16" s="4"/>
      <c r="O16" s="4"/>
      <c r="P16" s="7"/>
      <c r="Q16" s="4"/>
      <c r="R16" s="4"/>
      <c r="S16" s="4"/>
      <c r="T16" s="4"/>
      <c r="U16" s="4"/>
      <c r="V16" s="4"/>
      <c r="W16" s="4"/>
      <c r="X16" s="4"/>
    </row>
    <row r="17" spans="1:24" ht="12.75" customHeight="1">
      <c r="A17" s="6">
        <v>11</v>
      </c>
      <c r="B17" s="7">
        <v>134</v>
      </c>
      <c r="C17" s="7" t="s">
        <v>42</v>
      </c>
      <c r="D17" s="14" t="s">
        <v>58</v>
      </c>
      <c r="E17" s="11" t="s">
        <v>45</v>
      </c>
      <c r="F17" s="83">
        <v>41.93</v>
      </c>
      <c r="G17" s="89">
        <f t="shared" si="0"/>
        <v>2.530000000000001</v>
      </c>
      <c r="H17" s="6" t="str">
        <f t="shared" si="1"/>
        <v>I разр.</v>
      </c>
      <c r="I17" s="3"/>
      <c r="J17" s="15"/>
      <c r="K17" s="79"/>
      <c r="L17" s="4"/>
      <c r="M17" s="4"/>
      <c r="N17" s="4"/>
      <c r="O17" s="4"/>
      <c r="P17" s="7"/>
      <c r="Q17" s="4"/>
      <c r="R17" s="4"/>
      <c r="S17" s="4"/>
      <c r="T17" s="4"/>
      <c r="U17" s="4"/>
      <c r="V17" s="4"/>
      <c r="W17" s="4"/>
      <c r="X17" s="4"/>
    </row>
    <row r="18" spans="1:24" ht="12.75" customHeight="1">
      <c r="A18" s="6">
        <v>12</v>
      </c>
      <c r="B18" s="7">
        <v>126</v>
      </c>
      <c r="C18" s="7" t="s">
        <v>38</v>
      </c>
      <c r="D18" s="14" t="s">
        <v>122</v>
      </c>
      <c r="E18" s="11" t="s">
        <v>47</v>
      </c>
      <c r="F18" s="83">
        <v>42.28</v>
      </c>
      <c r="G18" s="89">
        <f t="shared" si="0"/>
        <v>2.8800000000000026</v>
      </c>
      <c r="H18" s="6" t="str">
        <f t="shared" si="1"/>
        <v>I разр.</v>
      </c>
      <c r="I18" s="3"/>
      <c r="J18" s="15"/>
      <c r="K18" s="79"/>
      <c r="L18" s="4"/>
      <c r="M18" s="4"/>
      <c r="N18" s="4"/>
      <c r="O18" s="4"/>
      <c r="P18" s="7"/>
      <c r="Q18" s="4"/>
      <c r="R18" s="4"/>
      <c r="S18" s="4"/>
      <c r="T18" s="4"/>
      <c r="U18" s="4"/>
      <c r="V18" s="4"/>
      <c r="W18" s="4"/>
      <c r="X18" s="4"/>
    </row>
    <row r="19" spans="1:24" ht="12.75" customHeight="1">
      <c r="A19" s="6">
        <v>13</v>
      </c>
      <c r="B19" s="7">
        <v>143</v>
      </c>
      <c r="C19" s="7" t="s">
        <v>42</v>
      </c>
      <c r="D19" s="14" t="s">
        <v>111</v>
      </c>
      <c r="E19" s="11" t="s">
        <v>45</v>
      </c>
      <c r="F19" s="83">
        <v>42.63</v>
      </c>
      <c r="G19" s="89">
        <f t="shared" si="0"/>
        <v>3.230000000000004</v>
      </c>
      <c r="H19" s="6" t="str">
        <f t="shared" si="1"/>
        <v>I разр.</v>
      </c>
      <c r="I19" s="3"/>
      <c r="J19" s="15"/>
      <c r="K19" s="79"/>
      <c r="L19" s="4"/>
      <c r="M19" s="4"/>
      <c r="N19" s="4"/>
      <c r="O19" s="4"/>
      <c r="P19" s="7"/>
      <c r="Q19" s="4"/>
      <c r="R19" s="4"/>
      <c r="S19" s="4"/>
      <c r="T19" s="4"/>
      <c r="U19" s="4"/>
      <c r="V19" s="4"/>
      <c r="W19" s="4"/>
      <c r="X19" s="4"/>
    </row>
    <row r="20" spans="1:24" ht="12.75" customHeight="1">
      <c r="A20" s="6">
        <v>14</v>
      </c>
      <c r="B20" s="7">
        <v>158</v>
      </c>
      <c r="C20" s="7" t="s">
        <v>38</v>
      </c>
      <c r="D20" s="14" t="s">
        <v>118</v>
      </c>
      <c r="E20" s="11" t="s">
        <v>119</v>
      </c>
      <c r="F20" s="83">
        <v>42.99</v>
      </c>
      <c r="G20" s="89">
        <f t="shared" si="0"/>
        <v>3.5900000000000034</v>
      </c>
      <c r="H20" s="6" t="str">
        <f t="shared" si="1"/>
        <v>I разр.</v>
      </c>
      <c r="I20" s="3"/>
      <c r="J20" s="15"/>
      <c r="K20" s="79"/>
      <c r="L20" s="4"/>
      <c r="M20" s="4"/>
      <c r="N20" s="4"/>
      <c r="O20" s="4"/>
      <c r="P20" s="7"/>
      <c r="Q20" s="4"/>
      <c r="R20" s="4"/>
      <c r="S20" s="4"/>
      <c r="T20" s="4"/>
      <c r="U20" s="4"/>
      <c r="V20" s="4"/>
      <c r="W20" s="4"/>
      <c r="X20" s="4"/>
    </row>
    <row r="21" spans="1:24" ht="12.75" customHeight="1">
      <c r="A21" s="6">
        <v>15</v>
      </c>
      <c r="B21" s="7">
        <v>133</v>
      </c>
      <c r="C21" s="7" t="s">
        <v>38</v>
      </c>
      <c r="D21" s="14" t="s">
        <v>75</v>
      </c>
      <c r="E21" s="11" t="s">
        <v>45</v>
      </c>
      <c r="F21" s="83">
        <v>43.17</v>
      </c>
      <c r="G21" s="89">
        <f t="shared" si="0"/>
        <v>3.770000000000003</v>
      </c>
      <c r="H21" s="6" t="str">
        <f t="shared" si="1"/>
        <v>I разр.</v>
      </c>
      <c r="I21" s="3"/>
      <c r="J21" s="15"/>
      <c r="K21" s="79"/>
      <c r="L21" s="4"/>
      <c r="M21" s="4"/>
      <c r="N21" s="4"/>
      <c r="O21" s="4"/>
      <c r="P21" s="7"/>
      <c r="Q21" s="4"/>
      <c r="R21" s="4"/>
      <c r="S21" s="4"/>
      <c r="T21" s="4"/>
      <c r="U21" s="4"/>
      <c r="V21" s="4"/>
      <c r="W21" s="4"/>
      <c r="X21" s="4"/>
    </row>
    <row r="22" spans="1:24" ht="12.75" customHeight="1">
      <c r="A22" s="6">
        <v>16</v>
      </c>
      <c r="B22" s="7">
        <v>138</v>
      </c>
      <c r="C22" s="7" t="s">
        <v>38</v>
      </c>
      <c r="D22" s="14" t="s">
        <v>100</v>
      </c>
      <c r="E22" s="11" t="s">
        <v>45</v>
      </c>
      <c r="F22" s="83">
        <v>43.53</v>
      </c>
      <c r="G22" s="89">
        <f t="shared" si="0"/>
        <v>4.130000000000003</v>
      </c>
      <c r="H22" s="6" t="str">
        <f t="shared" si="1"/>
        <v>II разр.</v>
      </c>
      <c r="I22" s="3"/>
      <c r="J22" s="15"/>
      <c r="K22" s="79"/>
      <c r="L22" s="4"/>
      <c r="M22" s="4"/>
      <c r="N22" s="4"/>
      <c r="O22" s="4"/>
      <c r="P22" s="7"/>
      <c r="Q22" s="4"/>
      <c r="R22" s="4"/>
      <c r="S22" s="4"/>
      <c r="T22" s="4"/>
      <c r="U22" s="4"/>
      <c r="V22" s="4"/>
      <c r="W22" s="4"/>
      <c r="X22" s="4"/>
    </row>
    <row r="23" spans="1:24" ht="12.75" customHeight="1">
      <c r="A23" s="6">
        <v>17</v>
      </c>
      <c r="B23" s="7">
        <v>164</v>
      </c>
      <c r="C23" s="7" t="s">
        <v>38</v>
      </c>
      <c r="D23" s="14" t="s">
        <v>61</v>
      </c>
      <c r="E23" s="11" t="s">
        <v>48</v>
      </c>
      <c r="F23" s="83">
        <v>43.59</v>
      </c>
      <c r="G23" s="89">
        <f t="shared" si="0"/>
        <v>4.190000000000005</v>
      </c>
      <c r="H23" s="6" t="str">
        <f t="shared" si="1"/>
        <v>II разр.</v>
      </c>
      <c r="I23" s="3"/>
      <c r="J23" s="15"/>
      <c r="K23" s="79"/>
      <c r="L23" s="4"/>
      <c r="M23" s="4"/>
      <c r="N23" s="4"/>
      <c r="O23" s="4"/>
      <c r="P23" s="7"/>
      <c r="Q23" s="4"/>
      <c r="R23" s="4"/>
      <c r="S23" s="4"/>
      <c r="T23" s="4"/>
      <c r="U23" s="4"/>
      <c r="V23" s="4"/>
      <c r="W23" s="4"/>
      <c r="X23" s="4"/>
    </row>
    <row r="24" spans="1:24" ht="12.75" customHeight="1">
      <c r="A24" s="6">
        <v>18</v>
      </c>
      <c r="B24" s="7">
        <v>155</v>
      </c>
      <c r="C24" s="7" t="s">
        <v>42</v>
      </c>
      <c r="D24" s="14" t="s">
        <v>114</v>
      </c>
      <c r="E24" s="11" t="s">
        <v>94</v>
      </c>
      <c r="F24" s="83">
        <v>43.61</v>
      </c>
      <c r="G24" s="89">
        <f t="shared" si="0"/>
        <v>4.210000000000001</v>
      </c>
      <c r="H24" s="6" t="str">
        <f t="shared" si="1"/>
        <v>II разр.</v>
      </c>
      <c r="I24" s="3"/>
      <c r="J24" s="15"/>
      <c r="K24" s="79"/>
      <c r="L24" s="4"/>
      <c r="M24" s="4"/>
      <c r="N24" s="4"/>
      <c r="O24" s="4"/>
      <c r="P24" s="7"/>
      <c r="Q24" s="4"/>
      <c r="R24" s="4"/>
      <c r="S24" s="4"/>
      <c r="T24" s="4"/>
      <c r="U24" s="4"/>
      <c r="V24" s="4"/>
      <c r="W24" s="4"/>
      <c r="X24" s="4"/>
    </row>
    <row r="25" spans="1:24" ht="12.75" customHeight="1">
      <c r="A25" s="6">
        <v>19</v>
      </c>
      <c r="B25" s="7">
        <v>152</v>
      </c>
      <c r="C25" s="7" t="s">
        <v>38</v>
      </c>
      <c r="D25" s="14" t="s">
        <v>105</v>
      </c>
      <c r="E25" s="11" t="s">
        <v>45</v>
      </c>
      <c r="F25" s="83">
        <v>43.71</v>
      </c>
      <c r="G25" s="89">
        <f t="shared" si="0"/>
        <v>4.310000000000002</v>
      </c>
      <c r="H25" s="6" t="str">
        <f t="shared" si="1"/>
        <v>II разр.</v>
      </c>
      <c r="I25" s="3"/>
      <c r="J25" s="15"/>
      <c r="K25" s="79"/>
      <c r="L25" s="4"/>
      <c r="M25" s="4"/>
      <c r="N25" s="4"/>
      <c r="O25" s="4"/>
      <c r="P25" s="7"/>
      <c r="Q25" s="4"/>
      <c r="R25" s="4"/>
      <c r="S25" s="4"/>
      <c r="T25" s="4"/>
      <c r="U25" s="4"/>
      <c r="V25" s="4"/>
      <c r="W25" s="4"/>
      <c r="X25" s="4"/>
    </row>
    <row r="26" spans="1:24" ht="12.75" customHeight="1">
      <c r="A26" s="6">
        <v>20</v>
      </c>
      <c r="B26" s="7">
        <v>137</v>
      </c>
      <c r="C26" s="7" t="s">
        <v>42</v>
      </c>
      <c r="D26" s="14" t="s">
        <v>110</v>
      </c>
      <c r="E26" s="11" t="s">
        <v>45</v>
      </c>
      <c r="F26" s="83">
        <v>44.11</v>
      </c>
      <c r="G26" s="89">
        <f t="shared" si="0"/>
        <v>4.710000000000001</v>
      </c>
      <c r="H26" s="6" t="str">
        <f t="shared" si="1"/>
        <v>II разр.</v>
      </c>
      <c r="I26" s="3"/>
      <c r="J26" s="15"/>
      <c r="K26" s="79"/>
      <c r="L26" s="4"/>
      <c r="M26" s="4"/>
      <c r="N26" s="4"/>
      <c r="O26" s="4"/>
      <c r="P26" s="7"/>
      <c r="Q26" s="4"/>
      <c r="R26" s="4"/>
      <c r="S26" s="4"/>
      <c r="T26" s="4"/>
      <c r="U26" s="4"/>
      <c r="V26" s="4"/>
      <c r="W26" s="4"/>
      <c r="X26" s="4"/>
    </row>
    <row r="27" spans="1:24" ht="12.75" customHeight="1">
      <c r="A27" s="6">
        <v>21</v>
      </c>
      <c r="B27" s="7">
        <v>157</v>
      </c>
      <c r="C27" s="7" t="s">
        <v>42</v>
      </c>
      <c r="D27" s="14" t="s">
        <v>104</v>
      </c>
      <c r="E27" s="11" t="s">
        <v>94</v>
      </c>
      <c r="F27" s="83">
        <v>44.34</v>
      </c>
      <c r="G27" s="89">
        <f t="shared" si="0"/>
        <v>4.940000000000005</v>
      </c>
      <c r="H27" s="6" t="str">
        <f t="shared" si="1"/>
        <v>II разр.</v>
      </c>
      <c r="I27" s="3"/>
      <c r="J27" s="15"/>
      <c r="K27" s="79"/>
      <c r="L27" s="4"/>
      <c r="M27" s="4"/>
      <c r="N27" s="4"/>
      <c r="O27" s="4"/>
      <c r="P27" s="7"/>
      <c r="Q27" s="4"/>
      <c r="R27" s="4"/>
      <c r="S27" s="4"/>
      <c r="T27" s="4"/>
      <c r="U27" s="4"/>
      <c r="V27" s="4"/>
      <c r="W27" s="4"/>
      <c r="X27" s="4"/>
    </row>
    <row r="28" spans="1:24" ht="12.75" customHeight="1">
      <c r="A28" s="6">
        <v>22</v>
      </c>
      <c r="B28" s="7">
        <v>170</v>
      </c>
      <c r="C28" s="7" t="s">
        <v>42</v>
      </c>
      <c r="D28" s="12" t="s">
        <v>107</v>
      </c>
      <c r="E28" s="10" t="s">
        <v>90</v>
      </c>
      <c r="F28" s="86">
        <v>44.35</v>
      </c>
      <c r="G28" s="89">
        <f t="shared" si="0"/>
        <v>4.950000000000003</v>
      </c>
      <c r="H28" s="6" t="str">
        <f t="shared" si="1"/>
        <v>II разр.</v>
      </c>
      <c r="I28" s="3"/>
      <c r="J28" s="15"/>
      <c r="K28" s="79"/>
      <c r="L28" s="4"/>
      <c r="M28" s="4"/>
      <c r="N28" s="4"/>
      <c r="O28" s="4"/>
      <c r="P28" s="7"/>
      <c r="Q28" s="4"/>
      <c r="R28" s="4"/>
      <c r="S28" s="4"/>
      <c r="T28" s="4"/>
      <c r="U28" s="4"/>
      <c r="V28" s="4"/>
      <c r="W28" s="4"/>
      <c r="X28" s="4"/>
    </row>
    <row r="29" spans="1:24" ht="12.75" customHeight="1">
      <c r="A29" s="6">
        <v>23</v>
      </c>
      <c r="B29" s="7">
        <v>136</v>
      </c>
      <c r="C29" s="7" t="s">
        <v>38</v>
      </c>
      <c r="D29" s="14" t="s">
        <v>117</v>
      </c>
      <c r="E29" s="11" t="s">
        <v>45</v>
      </c>
      <c r="F29" s="83">
        <v>44.38</v>
      </c>
      <c r="G29" s="89">
        <f t="shared" si="0"/>
        <v>4.980000000000004</v>
      </c>
      <c r="H29" s="6" t="str">
        <f t="shared" si="1"/>
        <v>II разр.</v>
      </c>
      <c r="I29" s="3"/>
      <c r="J29" s="15"/>
      <c r="K29" s="79"/>
      <c r="L29" s="4"/>
      <c r="M29" s="4"/>
      <c r="N29" s="4"/>
      <c r="O29" s="4"/>
      <c r="P29" s="7"/>
      <c r="Q29" s="4"/>
      <c r="R29" s="4"/>
      <c r="S29" s="4"/>
      <c r="T29" s="4"/>
      <c r="U29" s="4"/>
      <c r="V29" s="4"/>
      <c r="W29" s="4"/>
      <c r="X29" s="4"/>
    </row>
    <row r="30" spans="1:24" ht="12.75" customHeight="1">
      <c r="A30" s="6">
        <v>24</v>
      </c>
      <c r="B30" s="7">
        <v>142</v>
      </c>
      <c r="C30" s="7" t="s">
        <v>42</v>
      </c>
      <c r="D30" s="14" t="s">
        <v>62</v>
      </c>
      <c r="E30" s="11" t="s">
        <v>45</v>
      </c>
      <c r="F30" s="83">
        <v>44.56</v>
      </c>
      <c r="G30" s="89">
        <f t="shared" si="0"/>
        <v>5.160000000000004</v>
      </c>
      <c r="H30" s="6" t="str">
        <f t="shared" si="1"/>
        <v>II разр.</v>
      </c>
      <c r="I30" s="3"/>
      <c r="J30" s="15"/>
      <c r="K30" s="79"/>
      <c r="L30" s="4"/>
      <c r="M30" s="4"/>
      <c r="N30" s="4"/>
      <c r="O30" s="4"/>
      <c r="P30" s="7"/>
      <c r="Q30" s="4"/>
      <c r="R30" s="4"/>
      <c r="S30" s="4"/>
      <c r="T30" s="4"/>
      <c r="U30" s="4"/>
      <c r="V30" s="4"/>
      <c r="W30" s="4"/>
      <c r="X30" s="4"/>
    </row>
    <row r="31" spans="1:24" ht="12.75" customHeight="1">
      <c r="A31" s="6">
        <v>25</v>
      </c>
      <c r="B31" s="7">
        <v>163</v>
      </c>
      <c r="C31" s="7" t="s">
        <v>38</v>
      </c>
      <c r="D31" s="14" t="s">
        <v>59</v>
      </c>
      <c r="E31" s="11" t="s">
        <v>48</v>
      </c>
      <c r="F31" s="83">
        <v>44.7</v>
      </c>
      <c r="G31" s="89">
        <f t="shared" si="0"/>
        <v>5.300000000000004</v>
      </c>
      <c r="H31" s="6" t="str">
        <f t="shared" si="1"/>
        <v>II разр.</v>
      </c>
      <c r="I31" s="3"/>
      <c r="J31" s="15"/>
      <c r="K31" s="15"/>
      <c r="L31" s="4"/>
      <c r="M31" s="4"/>
      <c r="N31" s="4"/>
      <c r="O31" s="4"/>
      <c r="P31" s="7"/>
      <c r="Q31" s="4"/>
      <c r="R31" s="4"/>
      <c r="S31" s="4"/>
      <c r="T31" s="4"/>
      <c r="U31" s="4"/>
      <c r="V31" s="4"/>
      <c r="W31" s="4"/>
      <c r="X31" s="4"/>
    </row>
    <row r="32" spans="1:24" ht="12.75" customHeight="1">
      <c r="A32" s="6">
        <v>26</v>
      </c>
      <c r="B32" s="7">
        <v>140</v>
      </c>
      <c r="C32" s="7" t="s">
        <v>42</v>
      </c>
      <c r="D32" s="14" t="s">
        <v>86</v>
      </c>
      <c r="E32" s="11" t="s">
        <v>45</v>
      </c>
      <c r="F32" s="83">
        <v>45.13</v>
      </c>
      <c r="G32" s="89">
        <f t="shared" si="0"/>
        <v>5.730000000000004</v>
      </c>
      <c r="H32" s="6" t="str">
        <f t="shared" si="1"/>
        <v>II разр.</v>
      </c>
      <c r="I32" s="3"/>
      <c r="J32" s="15"/>
      <c r="K32" s="15"/>
      <c r="L32" s="4"/>
      <c r="M32" s="4"/>
      <c r="N32" s="4"/>
      <c r="O32" s="4"/>
      <c r="P32" s="7"/>
      <c r="Q32" s="4"/>
      <c r="R32" s="4"/>
      <c r="S32" s="4"/>
      <c r="T32" s="4"/>
      <c r="U32" s="4"/>
      <c r="V32" s="4"/>
      <c r="W32" s="4"/>
      <c r="X32" s="4"/>
    </row>
    <row r="33" spans="1:24" ht="12.75" customHeight="1">
      <c r="A33" s="6">
        <v>27</v>
      </c>
      <c r="B33" s="7">
        <v>131</v>
      </c>
      <c r="C33" s="7" t="s">
        <v>42</v>
      </c>
      <c r="D33" s="14" t="s">
        <v>77</v>
      </c>
      <c r="E33" s="11" t="s">
        <v>45</v>
      </c>
      <c r="F33" s="83">
        <v>45.31</v>
      </c>
      <c r="G33" s="89">
        <f t="shared" si="0"/>
        <v>5.910000000000004</v>
      </c>
      <c r="H33" s="6" t="str">
        <f t="shared" si="1"/>
        <v>II разр.</v>
      </c>
      <c r="I33" s="3"/>
      <c r="J33" s="15"/>
      <c r="K33" s="15"/>
      <c r="L33" s="4"/>
      <c r="M33" s="4"/>
      <c r="N33" s="4"/>
      <c r="O33" s="4"/>
      <c r="P33" s="7"/>
      <c r="Q33" s="4"/>
      <c r="R33" s="4"/>
      <c r="S33" s="4"/>
      <c r="T33" s="4"/>
      <c r="U33" s="4"/>
      <c r="V33" s="4"/>
      <c r="W33" s="4"/>
      <c r="X33" s="4"/>
    </row>
    <row r="34" spans="1:24" ht="12.75" customHeight="1">
      <c r="A34" s="6">
        <v>28</v>
      </c>
      <c r="B34" s="7">
        <v>129</v>
      </c>
      <c r="C34" s="7" t="s">
        <v>42</v>
      </c>
      <c r="D34" s="14" t="s">
        <v>78</v>
      </c>
      <c r="E34" s="11" t="s">
        <v>49</v>
      </c>
      <c r="F34" s="83">
        <v>45.52</v>
      </c>
      <c r="G34" s="89">
        <f t="shared" si="0"/>
        <v>6.1200000000000045</v>
      </c>
      <c r="H34" s="6" t="str">
        <f t="shared" si="1"/>
        <v>II разр.</v>
      </c>
      <c r="I34" s="3"/>
      <c r="J34" s="15"/>
      <c r="K34" s="15"/>
      <c r="L34" s="4"/>
      <c r="M34" s="4"/>
      <c r="N34" s="4"/>
      <c r="O34" s="4"/>
      <c r="P34" s="7"/>
      <c r="Q34" s="4"/>
      <c r="R34" s="4"/>
      <c r="S34" s="4"/>
      <c r="T34" s="4"/>
      <c r="U34" s="4"/>
      <c r="V34" s="4"/>
      <c r="W34" s="4"/>
      <c r="X34" s="4"/>
    </row>
    <row r="35" spans="1:24" ht="12.75" customHeight="1">
      <c r="A35" s="6">
        <v>29</v>
      </c>
      <c r="B35" s="7">
        <v>135</v>
      </c>
      <c r="C35" s="7" t="s">
        <v>38</v>
      </c>
      <c r="D35" s="14" t="s">
        <v>85</v>
      </c>
      <c r="E35" s="11" t="s">
        <v>45</v>
      </c>
      <c r="F35" s="83">
        <v>45.61</v>
      </c>
      <c r="G35" s="89">
        <f t="shared" si="0"/>
        <v>6.210000000000001</v>
      </c>
      <c r="H35" s="6" t="str">
        <f t="shared" si="1"/>
        <v>II разр.</v>
      </c>
      <c r="I35" s="3"/>
      <c r="J35" s="15"/>
      <c r="K35" s="15"/>
      <c r="L35" s="4"/>
      <c r="M35" s="4"/>
      <c r="N35" s="4"/>
      <c r="O35" s="4"/>
      <c r="P35" s="7"/>
      <c r="Q35" s="4"/>
      <c r="R35" s="4"/>
      <c r="S35" s="4"/>
      <c r="T35" s="4"/>
      <c r="U35" s="4"/>
      <c r="V35" s="4"/>
      <c r="W35" s="4"/>
      <c r="X35" s="4"/>
    </row>
    <row r="36" spans="1:24" ht="12.75" customHeight="1">
      <c r="A36" s="6">
        <v>30</v>
      </c>
      <c r="B36" s="7">
        <v>222</v>
      </c>
      <c r="C36" s="7" t="s">
        <v>42</v>
      </c>
      <c r="D36" s="14" t="s">
        <v>120</v>
      </c>
      <c r="E36" s="14" t="s">
        <v>90</v>
      </c>
      <c r="F36" s="83">
        <v>45.99</v>
      </c>
      <c r="G36" s="89">
        <f t="shared" si="0"/>
        <v>6.590000000000003</v>
      </c>
      <c r="H36" s="6" t="str">
        <f t="shared" si="1"/>
        <v>II разр.</v>
      </c>
      <c r="I36" s="3"/>
      <c r="J36" s="15"/>
      <c r="K36" s="15"/>
      <c r="L36" s="4"/>
      <c r="M36" s="4"/>
      <c r="N36" s="4"/>
      <c r="O36" s="4"/>
      <c r="P36" s="7"/>
      <c r="Q36" s="4"/>
      <c r="R36" s="4"/>
      <c r="S36" s="4"/>
      <c r="T36" s="4"/>
      <c r="U36" s="4"/>
      <c r="V36" s="4"/>
      <c r="W36" s="4"/>
      <c r="X36" s="4"/>
    </row>
    <row r="37" spans="1:24" ht="12.75" customHeight="1">
      <c r="A37" s="6">
        <v>31</v>
      </c>
      <c r="B37" s="7">
        <v>161</v>
      </c>
      <c r="C37" s="7" t="s">
        <v>38</v>
      </c>
      <c r="D37" s="14" t="s">
        <v>103</v>
      </c>
      <c r="E37" s="11" t="s">
        <v>92</v>
      </c>
      <c r="F37" s="83">
        <v>46.07</v>
      </c>
      <c r="G37" s="89">
        <f t="shared" si="0"/>
        <v>6.670000000000002</v>
      </c>
      <c r="H37" s="6" t="str">
        <f t="shared" si="1"/>
        <v>II разр.</v>
      </c>
      <c r="I37" s="3"/>
      <c r="J37" s="15"/>
      <c r="K37" s="15"/>
      <c r="L37" s="4"/>
      <c r="M37" s="4"/>
      <c r="N37" s="4"/>
      <c r="O37" s="4"/>
      <c r="P37" s="7"/>
      <c r="Q37" s="4"/>
      <c r="R37" s="4"/>
      <c r="S37" s="4"/>
      <c r="T37" s="4"/>
      <c r="U37" s="4"/>
      <c r="V37" s="4"/>
      <c r="W37" s="4"/>
      <c r="X37" s="4"/>
    </row>
    <row r="38" spans="1:24" ht="12.75" customHeight="1">
      <c r="A38" s="6">
        <v>32</v>
      </c>
      <c r="B38" s="7">
        <v>223</v>
      </c>
      <c r="C38" s="7" t="s">
        <v>42</v>
      </c>
      <c r="D38" s="14" t="s">
        <v>115</v>
      </c>
      <c r="E38" s="11" t="s">
        <v>90</v>
      </c>
      <c r="F38" s="83">
        <v>46.11</v>
      </c>
      <c r="G38" s="89">
        <f t="shared" si="0"/>
        <v>6.710000000000001</v>
      </c>
      <c r="H38" s="6" t="str">
        <f t="shared" si="1"/>
        <v>II разр.</v>
      </c>
      <c r="I38" s="3"/>
      <c r="J38" s="15"/>
      <c r="K38" s="15"/>
      <c r="L38" s="4"/>
      <c r="M38" s="4"/>
      <c r="N38" s="4"/>
      <c r="O38" s="4"/>
      <c r="P38" s="7"/>
      <c r="Q38" s="4"/>
      <c r="R38" s="4"/>
      <c r="S38" s="4"/>
      <c r="T38" s="4"/>
      <c r="U38" s="4"/>
      <c r="V38" s="4"/>
      <c r="W38" s="4"/>
      <c r="X38" s="4"/>
    </row>
    <row r="39" spans="1:24" ht="12.75" customHeight="1">
      <c r="A39" s="6">
        <v>33</v>
      </c>
      <c r="B39" s="7">
        <v>145</v>
      </c>
      <c r="C39" s="7" t="s">
        <v>38</v>
      </c>
      <c r="D39" s="14" t="s">
        <v>87</v>
      </c>
      <c r="E39" s="11" t="s">
        <v>45</v>
      </c>
      <c r="F39" s="83">
        <v>46.3</v>
      </c>
      <c r="G39" s="89">
        <f aca="true" t="shared" si="2" ref="G39:G55">F39-F$7</f>
        <v>6.899999999999999</v>
      </c>
      <c r="H39" s="6" t="str">
        <f aca="true" t="shared" si="3" ref="H39:H57">IF(F39&lt;=41,"КМС",IF(F39&lt;=43.4,"I разр.",IF(F39&lt;=46.2,"II разр.",IF(F39&lt;=49.7,"III разр.",IF(F39&lt;=53.9,"I юн.",IF(F39&lt;=59.5,"II юн.",IF(F39&lt;=66.5,"III юн.","")))))))</f>
        <v>III разр.</v>
      </c>
      <c r="I39" s="3"/>
      <c r="J39" s="15"/>
      <c r="K39" s="15"/>
      <c r="L39" s="4"/>
      <c r="M39" s="4"/>
      <c r="N39" s="4"/>
      <c r="O39" s="4"/>
      <c r="P39" s="7"/>
      <c r="Q39" s="4"/>
      <c r="R39" s="4"/>
      <c r="S39" s="4"/>
      <c r="T39" s="4"/>
      <c r="U39" s="4"/>
      <c r="V39" s="4"/>
      <c r="W39" s="4"/>
      <c r="X39" s="4"/>
    </row>
    <row r="40" spans="1:24" ht="12.75" customHeight="1">
      <c r="A40" s="6">
        <v>34</v>
      </c>
      <c r="B40" s="7">
        <v>147</v>
      </c>
      <c r="C40" s="7" t="s">
        <v>42</v>
      </c>
      <c r="D40" s="14" t="s">
        <v>60</v>
      </c>
      <c r="E40" s="11" t="s">
        <v>45</v>
      </c>
      <c r="F40" s="83">
        <v>46.34</v>
      </c>
      <c r="G40" s="89">
        <f t="shared" si="2"/>
        <v>6.940000000000005</v>
      </c>
      <c r="H40" s="6" t="str">
        <f t="shared" si="3"/>
        <v>III разр.</v>
      </c>
      <c r="I40" s="3"/>
      <c r="J40" s="15"/>
      <c r="K40" s="15"/>
      <c r="L40" s="4"/>
      <c r="M40" s="4"/>
      <c r="N40" s="4"/>
      <c r="O40" s="4"/>
      <c r="P40" s="7"/>
      <c r="Q40" s="4"/>
      <c r="R40" s="4"/>
      <c r="S40" s="4"/>
      <c r="T40" s="4"/>
      <c r="U40" s="4"/>
      <c r="V40" s="4"/>
      <c r="W40" s="4"/>
      <c r="X40" s="4"/>
    </row>
    <row r="41" spans="1:24" ht="12.75" customHeight="1">
      <c r="A41" s="6">
        <v>35</v>
      </c>
      <c r="B41" s="7">
        <v>156</v>
      </c>
      <c r="C41" s="7" t="s">
        <v>42</v>
      </c>
      <c r="D41" s="14" t="s">
        <v>123</v>
      </c>
      <c r="E41" s="11" t="s">
        <v>94</v>
      </c>
      <c r="F41" s="83">
        <v>46.54</v>
      </c>
      <c r="G41" s="89">
        <f t="shared" si="2"/>
        <v>7.140000000000001</v>
      </c>
      <c r="H41" s="6" t="str">
        <f t="shared" si="3"/>
        <v>III разр.</v>
      </c>
      <c r="I41" s="3"/>
      <c r="J41" s="15"/>
      <c r="K41" s="15"/>
      <c r="L41" s="4"/>
      <c r="M41" s="4"/>
      <c r="N41" s="4"/>
      <c r="O41" s="4"/>
      <c r="P41" s="7"/>
      <c r="Q41" s="4"/>
      <c r="R41" s="4"/>
      <c r="S41" s="4"/>
      <c r="T41" s="4"/>
      <c r="U41" s="4"/>
      <c r="V41" s="4"/>
      <c r="W41" s="4"/>
      <c r="X41" s="4"/>
    </row>
    <row r="42" spans="1:24" ht="12.75" customHeight="1">
      <c r="A42" s="6">
        <v>36</v>
      </c>
      <c r="B42" s="7">
        <v>121</v>
      </c>
      <c r="C42" s="7" t="s">
        <v>42</v>
      </c>
      <c r="D42" s="14" t="s">
        <v>99</v>
      </c>
      <c r="E42" s="11" t="s">
        <v>47</v>
      </c>
      <c r="F42" s="83">
        <v>46.76</v>
      </c>
      <c r="G42" s="89">
        <f t="shared" si="2"/>
        <v>7.359999999999999</v>
      </c>
      <c r="H42" s="6" t="str">
        <f t="shared" si="3"/>
        <v>III разр.</v>
      </c>
      <c r="I42" s="3"/>
      <c r="J42" s="15"/>
      <c r="K42" s="15"/>
      <c r="L42" s="4"/>
      <c r="M42" s="4"/>
      <c r="N42" s="4"/>
      <c r="O42" s="4"/>
      <c r="P42" s="7"/>
      <c r="Q42" s="4"/>
      <c r="R42" s="4"/>
      <c r="S42" s="4"/>
      <c r="T42" s="4"/>
      <c r="U42" s="4"/>
      <c r="V42" s="4"/>
      <c r="W42" s="4"/>
      <c r="X42" s="4"/>
    </row>
    <row r="43" spans="1:24" ht="12.75" customHeight="1">
      <c r="A43" s="6">
        <v>37</v>
      </c>
      <c r="B43" s="7">
        <v>224</v>
      </c>
      <c r="C43" s="7" t="s">
        <v>38</v>
      </c>
      <c r="D43" s="14" t="s">
        <v>96</v>
      </c>
      <c r="E43" s="11" t="s">
        <v>90</v>
      </c>
      <c r="F43" s="83">
        <v>46.91</v>
      </c>
      <c r="G43" s="89">
        <f t="shared" si="2"/>
        <v>7.509999999999998</v>
      </c>
      <c r="H43" s="6" t="str">
        <f t="shared" si="3"/>
        <v>III разр.</v>
      </c>
      <c r="I43" s="3"/>
      <c r="J43" s="15"/>
      <c r="K43" s="15"/>
      <c r="L43" s="4"/>
      <c r="M43" s="4"/>
      <c r="N43" s="4"/>
      <c r="O43" s="4"/>
      <c r="P43" s="7"/>
      <c r="Q43" s="4"/>
      <c r="R43" s="4"/>
      <c r="S43" s="4"/>
      <c r="T43" s="4"/>
      <c r="U43" s="4"/>
      <c r="V43" s="4"/>
      <c r="W43" s="4"/>
      <c r="X43" s="4"/>
    </row>
    <row r="44" spans="1:24" ht="12.75" customHeight="1">
      <c r="A44" s="6">
        <v>38</v>
      </c>
      <c r="B44" s="7">
        <v>150</v>
      </c>
      <c r="C44" s="7" t="s">
        <v>42</v>
      </c>
      <c r="D44" s="14" t="s">
        <v>95</v>
      </c>
      <c r="E44" s="11" t="s">
        <v>45</v>
      </c>
      <c r="F44" s="83">
        <v>47.5</v>
      </c>
      <c r="G44" s="89">
        <f t="shared" si="2"/>
        <v>8.100000000000001</v>
      </c>
      <c r="H44" s="6" t="str">
        <f t="shared" si="3"/>
        <v>III разр.</v>
      </c>
      <c r="I44" s="3"/>
      <c r="J44" s="15"/>
      <c r="K44" s="15"/>
      <c r="L44" s="4"/>
      <c r="M44" s="4"/>
      <c r="N44" s="4"/>
      <c r="O44" s="4"/>
      <c r="P44" s="7"/>
      <c r="Q44" s="4"/>
      <c r="R44" s="4"/>
      <c r="S44" s="4"/>
      <c r="T44" s="4"/>
      <c r="U44" s="4"/>
      <c r="V44" s="4"/>
      <c r="W44" s="4"/>
      <c r="X44" s="4"/>
    </row>
    <row r="45" spans="1:24" ht="12.75" customHeight="1">
      <c r="A45" s="6">
        <v>39</v>
      </c>
      <c r="B45" s="7">
        <v>165</v>
      </c>
      <c r="C45" s="7" t="s">
        <v>38</v>
      </c>
      <c r="D45" s="14" t="s">
        <v>63</v>
      </c>
      <c r="E45" s="11" t="s">
        <v>48</v>
      </c>
      <c r="F45" s="83">
        <v>47.51</v>
      </c>
      <c r="G45" s="89">
        <f t="shared" si="2"/>
        <v>8.11</v>
      </c>
      <c r="H45" s="6" t="str">
        <f t="shared" si="3"/>
        <v>III разр.</v>
      </c>
      <c r="I45" s="3"/>
      <c r="J45" s="15"/>
      <c r="K45" s="15"/>
      <c r="L45" s="4"/>
      <c r="M45" s="4"/>
      <c r="N45" s="4"/>
      <c r="O45" s="4"/>
      <c r="P45" s="7"/>
      <c r="Q45" s="4"/>
      <c r="R45" s="4"/>
      <c r="S45" s="4"/>
      <c r="T45" s="4"/>
      <c r="U45" s="4"/>
      <c r="V45" s="4"/>
      <c r="W45" s="4"/>
      <c r="X45" s="4"/>
    </row>
    <row r="46" spans="1:24" ht="12.75" customHeight="1">
      <c r="A46" s="6">
        <v>40</v>
      </c>
      <c r="B46" s="7">
        <v>149</v>
      </c>
      <c r="C46" s="7" t="s">
        <v>42</v>
      </c>
      <c r="D46" s="14" t="s">
        <v>106</v>
      </c>
      <c r="E46" s="11" t="s">
        <v>45</v>
      </c>
      <c r="F46" s="83">
        <v>47.6</v>
      </c>
      <c r="G46" s="89">
        <f t="shared" si="2"/>
        <v>8.200000000000003</v>
      </c>
      <c r="H46" s="6" t="str">
        <f t="shared" si="3"/>
        <v>III разр.</v>
      </c>
      <c r="I46" s="3"/>
      <c r="J46" s="15"/>
      <c r="K46" s="15"/>
      <c r="L46" s="4"/>
      <c r="M46" s="4"/>
      <c r="N46" s="4"/>
      <c r="O46" s="4"/>
      <c r="P46" s="7"/>
      <c r="Q46" s="4"/>
      <c r="R46" s="4"/>
      <c r="S46" s="4"/>
      <c r="T46" s="4"/>
      <c r="U46" s="4"/>
      <c r="V46" s="4"/>
      <c r="W46" s="4"/>
      <c r="X46" s="4"/>
    </row>
    <row r="47" spans="1:24" ht="12.75" customHeight="1">
      <c r="A47" s="6">
        <v>41</v>
      </c>
      <c r="B47" s="7">
        <v>122</v>
      </c>
      <c r="C47" s="7" t="s">
        <v>38</v>
      </c>
      <c r="D47" s="14" t="s">
        <v>116</v>
      </c>
      <c r="E47" s="11" t="s">
        <v>47</v>
      </c>
      <c r="F47" s="83">
        <v>47.74</v>
      </c>
      <c r="G47" s="89">
        <f t="shared" si="2"/>
        <v>8.340000000000003</v>
      </c>
      <c r="H47" s="6" t="str">
        <f t="shared" si="3"/>
        <v>III разр.</v>
      </c>
      <c r="I47" s="3"/>
      <c r="J47" s="15"/>
      <c r="K47" s="15"/>
      <c r="L47" s="4"/>
      <c r="M47" s="4"/>
      <c r="N47" s="4"/>
      <c r="O47" s="4"/>
      <c r="P47" s="7"/>
      <c r="Q47" s="4"/>
      <c r="R47" s="4"/>
      <c r="S47" s="4"/>
      <c r="T47" s="4"/>
      <c r="U47" s="4"/>
      <c r="V47" s="4"/>
      <c r="W47" s="4"/>
      <c r="X47" s="4"/>
    </row>
    <row r="48" spans="1:24" ht="12.75" customHeight="1">
      <c r="A48" s="6">
        <v>42</v>
      </c>
      <c r="B48" s="7">
        <v>162</v>
      </c>
      <c r="C48" s="7" t="s">
        <v>38</v>
      </c>
      <c r="D48" s="14" t="s">
        <v>113</v>
      </c>
      <c r="E48" s="11" t="s">
        <v>92</v>
      </c>
      <c r="F48" s="83">
        <v>50.3</v>
      </c>
      <c r="G48" s="89">
        <f t="shared" si="2"/>
        <v>10.899999999999999</v>
      </c>
      <c r="H48" s="6" t="str">
        <f t="shared" si="3"/>
        <v>I юн.</v>
      </c>
      <c r="I48" s="3"/>
      <c r="J48" s="15"/>
      <c r="K48" s="15"/>
      <c r="L48" s="4"/>
      <c r="M48" s="4"/>
      <c r="N48" s="4"/>
      <c r="O48" s="4"/>
      <c r="P48" s="7"/>
      <c r="Q48" s="4"/>
      <c r="R48" s="4"/>
      <c r="S48" s="4"/>
      <c r="T48" s="4"/>
      <c r="U48" s="4"/>
      <c r="V48" s="4"/>
      <c r="W48" s="4"/>
      <c r="X48" s="4"/>
    </row>
    <row r="49" spans="1:24" ht="12.75" customHeight="1">
      <c r="A49" s="6">
        <v>43</v>
      </c>
      <c r="B49" s="7">
        <v>124</v>
      </c>
      <c r="C49" s="7" t="s">
        <v>38</v>
      </c>
      <c r="D49" s="14" t="s">
        <v>124</v>
      </c>
      <c r="E49" s="11" t="s">
        <v>47</v>
      </c>
      <c r="F49" s="83">
        <v>50.52</v>
      </c>
      <c r="G49" s="89">
        <f t="shared" si="2"/>
        <v>11.120000000000005</v>
      </c>
      <c r="H49" s="6" t="str">
        <f t="shared" si="3"/>
        <v>I юн.</v>
      </c>
      <c r="I49" s="3"/>
      <c r="J49" s="15"/>
      <c r="K49" s="15"/>
      <c r="L49" s="4"/>
      <c r="M49" s="4"/>
      <c r="N49" s="4"/>
      <c r="O49" s="4"/>
      <c r="P49" s="7"/>
      <c r="Q49" s="4"/>
      <c r="R49" s="4"/>
      <c r="S49" s="4"/>
      <c r="T49" s="4"/>
      <c r="U49" s="4"/>
      <c r="V49" s="4"/>
      <c r="W49" s="4"/>
      <c r="X49" s="4"/>
    </row>
    <row r="50" spans="1:24" ht="12.75" customHeight="1">
      <c r="A50" s="6">
        <v>44</v>
      </c>
      <c r="B50" s="7">
        <v>160</v>
      </c>
      <c r="C50" s="7" t="s">
        <v>38</v>
      </c>
      <c r="D50" s="14" t="s">
        <v>108</v>
      </c>
      <c r="E50" s="11" t="s">
        <v>92</v>
      </c>
      <c r="F50" s="83">
        <v>51.19</v>
      </c>
      <c r="G50" s="89">
        <f t="shared" si="2"/>
        <v>11.79</v>
      </c>
      <c r="H50" s="6" t="str">
        <f t="shared" si="3"/>
        <v>I юн.</v>
      </c>
      <c r="I50" s="3"/>
      <c r="J50" s="15"/>
      <c r="K50" s="15"/>
      <c r="L50" s="4"/>
      <c r="M50" s="4"/>
      <c r="N50" s="4"/>
      <c r="O50" s="4"/>
      <c r="P50" s="7"/>
      <c r="Q50" s="4"/>
      <c r="R50" s="4"/>
      <c r="S50" s="4"/>
      <c r="T50" s="4"/>
      <c r="U50" s="4"/>
      <c r="V50" s="4"/>
      <c r="W50" s="4"/>
      <c r="X50" s="4"/>
    </row>
    <row r="51" spans="1:24" ht="12.75" customHeight="1">
      <c r="A51" s="6">
        <v>45</v>
      </c>
      <c r="B51" s="7">
        <v>132</v>
      </c>
      <c r="C51" s="7" t="s">
        <v>42</v>
      </c>
      <c r="D51" s="14" t="s">
        <v>97</v>
      </c>
      <c r="E51" s="11" t="s">
        <v>45</v>
      </c>
      <c r="F51" s="83">
        <v>51.59</v>
      </c>
      <c r="G51" s="89">
        <f t="shared" si="2"/>
        <v>12.190000000000005</v>
      </c>
      <c r="H51" s="6" t="str">
        <f t="shared" si="3"/>
        <v>I юн.</v>
      </c>
      <c r="I51" s="3"/>
      <c r="J51" s="15"/>
      <c r="K51" s="15"/>
      <c r="L51" s="4"/>
      <c r="M51" s="4"/>
      <c r="N51" s="4"/>
      <c r="O51" s="4"/>
      <c r="P51" s="7"/>
      <c r="Q51" s="4"/>
      <c r="R51" s="4"/>
      <c r="S51" s="4"/>
      <c r="T51" s="4"/>
      <c r="U51" s="4"/>
      <c r="V51" s="4"/>
      <c r="W51" s="4"/>
      <c r="X51" s="4"/>
    </row>
    <row r="52" spans="1:24" ht="12.75" customHeight="1">
      <c r="A52" s="6">
        <v>46</v>
      </c>
      <c r="B52" s="7">
        <v>168</v>
      </c>
      <c r="C52" s="7" t="s">
        <v>42</v>
      </c>
      <c r="D52" s="14" t="s">
        <v>112</v>
      </c>
      <c r="E52" s="11" t="s">
        <v>43</v>
      </c>
      <c r="F52" s="83">
        <v>53.71</v>
      </c>
      <c r="G52" s="89">
        <f t="shared" si="2"/>
        <v>14.310000000000002</v>
      </c>
      <c r="H52" s="6" t="str">
        <f t="shared" si="3"/>
        <v>I юн.</v>
      </c>
      <c r="I52" s="3"/>
      <c r="J52" s="15"/>
      <c r="K52" s="15"/>
      <c r="L52" s="4"/>
      <c r="M52" s="4"/>
      <c r="N52" s="4"/>
      <c r="O52" s="4"/>
      <c r="P52" s="7"/>
      <c r="Q52" s="4"/>
      <c r="R52" s="4"/>
      <c r="S52" s="4"/>
      <c r="T52" s="4"/>
      <c r="U52" s="4"/>
      <c r="V52" s="4"/>
      <c r="W52" s="4"/>
      <c r="X52" s="4"/>
    </row>
    <row r="53" spans="1:24" ht="12.75" customHeight="1">
      <c r="A53" s="6">
        <v>47</v>
      </c>
      <c r="B53" s="7">
        <v>141</v>
      </c>
      <c r="C53" s="7" t="s">
        <v>42</v>
      </c>
      <c r="D53" s="14" t="s">
        <v>88</v>
      </c>
      <c r="E53" s="11" t="s">
        <v>45</v>
      </c>
      <c r="F53" s="83">
        <v>61.78</v>
      </c>
      <c r="G53" s="89">
        <f t="shared" si="2"/>
        <v>22.380000000000003</v>
      </c>
      <c r="H53" s="6" t="str">
        <f t="shared" si="3"/>
        <v>III юн.</v>
      </c>
      <c r="I53" s="3"/>
      <c r="J53" s="15"/>
      <c r="K53" s="15"/>
      <c r="L53" s="4"/>
      <c r="M53" s="4"/>
      <c r="N53" s="4"/>
      <c r="O53" s="4"/>
      <c r="P53" s="7"/>
      <c r="Q53" s="4"/>
      <c r="R53" s="4"/>
      <c r="S53" s="4"/>
      <c r="T53" s="4"/>
      <c r="U53" s="4"/>
      <c r="V53" s="4"/>
      <c r="W53" s="4"/>
      <c r="X53" s="4"/>
    </row>
    <row r="54" spans="1:24" ht="12.75" customHeight="1">
      <c r="A54" s="6">
        <v>48</v>
      </c>
      <c r="B54" s="7">
        <v>225</v>
      </c>
      <c r="C54" s="7" t="s">
        <v>38</v>
      </c>
      <c r="D54" s="14" t="s">
        <v>121</v>
      </c>
      <c r="E54" s="11" t="s">
        <v>90</v>
      </c>
      <c r="F54" s="83">
        <v>71.52</v>
      </c>
      <c r="G54" s="89">
        <f t="shared" si="2"/>
        <v>32.12</v>
      </c>
      <c r="H54" s="6">
        <f t="shared" si="3"/>
      </c>
      <c r="I54" s="3"/>
      <c r="J54" s="15"/>
      <c r="K54" s="15"/>
      <c r="L54" s="4"/>
      <c r="M54" s="4"/>
      <c r="N54" s="4"/>
      <c r="O54" s="4"/>
      <c r="P54" s="7"/>
      <c r="Q54" s="4"/>
      <c r="R54" s="4"/>
      <c r="S54" s="4"/>
      <c r="T54" s="4"/>
      <c r="U54" s="4"/>
      <c r="V54" s="4"/>
      <c r="W54" s="4"/>
      <c r="X54" s="4"/>
    </row>
    <row r="55" spans="1:24" ht="12.75" customHeight="1">
      <c r="A55" s="6">
        <v>49</v>
      </c>
      <c r="B55" s="7">
        <v>169</v>
      </c>
      <c r="C55" s="7" t="s">
        <v>42</v>
      </c>
      <c r="D55" s="14" t="s">
        <v>89</v>
      </c>
      <c r="E55" s="11" t="s">
        <v>90</v>
      </c>
      <c r="F55" s="83">
        <v>73.92</v>
      </c>
      <c r="G55" s="89">
        <f t="shared" si="2"/>
        <v>34.52</v>
      </c>
      <c r="H55" s="6">
        <f t="shared" si="3"/>
      </c>
      <c r="I55" s="3"/>
      <c r="J55" s="15"/>
      <c r="K55" s="15"/>
      <c r="L55" s="4"/>
      <c r="M55" s="4"/>
      <c r="N55" s="4"/>
      <c r="O55" s="4"/>
      <c r="P55" s="7"/>
      <c r="Q55" s="4"/>
      <c r="R55" s="4"/>
      <c r="S55" s="4"/>
      <c r="T55" s="4"/>
      <c r="U55" s="4"/>
      <c r="V55" s="4"/>
      <c r="W55" s="4"/>
      <c r="X55" s="4"/>
    </row>
    <row r="56" spans="1:24" ht="12.75" customHeight="1">
      <c r="A56" s="6"/>
      <c r="B56" s="7">
        <v>127</v>
      </c>
      <c r="C56" s="7" t="s">
        <v>42</v>
      </c>
      <c r="D56" s="14" t="s">
        <v>84</v>
      </c>
      <c r="E56" s="11" t="s">
        <v>47</v>
      </c>
      <c r="F56" s="83" t="s">
        <v>41</v>
      </c>
      <c r="G56" s="89"/>
      <c r="H56" s="6">
        <f t="shared" si="3"/>
      </c>
      <c r="I56" s="3"/>
      <c r="J56" s="15"/>
      <c r="K56" s="15"/>
      <c r="L56" s="4"/>
      <c r="M56" s="4"/>
      <c r="N56" s="4"/>
      <c r="O56" s="4"/>
      <c r="P56" s="7"/>
      <c r="Q56" s="4"/>
      <c r="R56" s="4"/>
      <c r="S56" s="4"/>
      <c r="T56" s="4"/>
      <c r="U56" s="4"/>
      <c r="V56" s="4"/>
      <c r="W56" s="4"/>
      <c r="X56" s="4"/>
    </row>
    <row r="57" spans="1:24" ht="12.75">
      <c r="A57" s="6"/>
      <c r="B57" s="7">
        <v>123</v>
      </c>
      <c r="C57" s="7" t="s">
        <v>38</v>
      </c>
      <c r="D57" s="14" t="s">
        <v>68</v>
      </c>
      <c r="E57" s="11" t="s">
        <v>47</v>
      </c>
      <c r="F57" s="83" t="s">
        <v>41</v>
      </c>
      <c r="G57" s="89"/>
      <c r="H57" s="6">
        <f t="shared" si="3"/>
      </c>
      <c r="I57" s="3"/>
      <c r="J57" s="15"/>
      <c r="K57" s="15"/>
      <c r="L57" s="4"/>
      <c r="M57" s="4"/>
      <c r="N57" s="4"/>
      <c r="O57" s="4"/>
      <c r="P57" s="7"/>
      <c r="Q57" s="4"/>
      <c r="R57" s="4"/>
      <c r="S57" s="4"/>
      <c r="T57" s="4"/>
      <c r="U57" s="4"/>
      <c r="V57" s="4"/>
      <c r="W57" s="4"/>
      <c r="X57" s="4"/>
    </row>
    <row r="58" spans="1:24" ht="5.25" customHeight="1" thickBot="1">
      <c r="A58" s="23"/>
      <c r="B58" s="24"/>
      <c r="C58" s="24"/>
      <c r="D58" s="25"/>
      <c r="E58" s="25"/>
      <c r="F58" s="87"/>
      <c r="G58" s="54"/>
      <c r="H58" s="23"/>
      <c r="I58" s="3"/>
      <c r="J58" s="15"/>
      <c r="K58" s="15"/>
      <c r="L58" s="4"/>
      <c r="M58" s="4"/>
      <c r="N58" s="4"/>
      <c r="O58" s="4"/>
      <c r="P58" s="7"/>
      <c r="Q58" s="4"/>
      <c r="R58" s="4"/>
      <c r="S58" s="4"/>
      <c r="T58" s="4"/>
      <c r="U58" s="4"/>
      <c r="V58" s="4"/>
      <c r="W58" s="4"/>
      <c r="X58" s="4"/>
    </row>
    <row r="59" spans="1:24" ht="3.75" customHeight="1" thickTop="1">
      <c r="A59" s="6"/>
      <c r="B59" s="7"/>
      <c r="C59" s="7"/>
      <c r="D59" s="14"/>
      <c r="E59" s="14"/>
      <c r="F59" s="81"/>
      <c r="G59" s="21"/>
      <c r="H59" s="6"/>
      <c r="I59" s="3"/>
      <c r="J59" s="15"/>
      <c r="K59" s="15"/>
      <c r="L59" s="4"/>
      <c r="M59" s="4"/>
      <c r="N59" s="4"/>
      <c r="O59" s="4"/>
      <c r="P59" s="7"/>
      <c r="Q59" s="4"/>
      <c r="R59" s="4"/>
      <c r="S59" s="4"/>
      <c r="T59" s="4"/>
      <c r="U59" s="4"/>
      <c r="V59" s="4"/>
      <c r="W59" s="4"/>
      <c r="X59" s="4"/>
    </row>
    <row r="60" spans="1:24" ht="6" customHeight="1">
      <c r="A60" s="6"/>
      <c r="B60" s="7"/>
      <c r="C60" s="7"/>
      <c r="D60" s="14"/>
      <c r="E60" s="14"/>
      <c r="F60" s="81"/>
      <c r="G60" s="21"/>
      <c r="H60" s="6"/>
      <c r="I60" s="3"/>
      <c r="J60" s="15"/>
      <c r="K60" s="15"/>
      <c r="L60" s="4"/>
      <c r="M60" s="4"/>
      <c r="N60" s="4"/>
      <c r="O60" s="4"/>
      <c r="P60" s="7"/>
      <c r="Q60" s="4"/>
      <c r="R60" s="4"/>
      <c r="S60" s="4"/>
      <c r="T60" s="4"/>
      <c r="U60" s="4"/>
      <c r="V60" s="4"/>
      <c r="W60" s="4"/>
      <c r="X60" s="4"/>
    </row>
    <row r="61" spans="2:6" ht="12.75">
      <c r="B61" s="75"/>
      <c r="F61" s="75" t="s">
        <v>143</v>
      </c>
    </row>
    <row r="62" spans="2:6" ht="12.75">
      <c r="B62" s="75"/>
      <c r="F62" s="75" t="s">
        <v>144</v>
      </c>
    </row>
    <row r="63" ht="15" customHeight="1">
      <c r="F63" s="76"/>
    </row>
    <row r="64" ht="5.25" customHeight="1"/>
    <row r="65" spans="2:6" ht="13.5">
      <c r="B65" s="77" t="s">
        <v>39</v>
      </c>
      <c r="F65" s="78" t="s">
        <v>57</v>
      </c>
    </row>
  </sheetData>
  <sheetProtection/>
  <mergeCells count="7">
    <mergeCell ref="A1:H1"/>
    <mergeCell ref="C5:E5"/>
    <mergeCell ref="A2:H2"/>
    <mergeCell ref="A3:H3"/>
    <mergeCell ref="A4:D4"/>
    <mergeCell ref="F4:H4"/>
    <mergeCell ref="F5:G5"/>
  </mergeCells>
  <printOptions/>
  <pageMargins left="0.5905511811023623" right="0.3937007874015748" top="0.1968503937007874" bottom="0.1968503937007874" header="0.5118110236220472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X42"/>
  <sheetViews>
    <sheetView view="pageBreakPreview" zoomScale="130" zoomScaleSheetLayoutView="130" workbookViewId="0" topLeftCell="A3">
      <selection activeCell="L7" sqref="L7:L30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28125" style="1" customWidth="1"/>
    <col min="4" max="4" width="24.421875" style="1" customWidth="1"/>
    <col min="5" max="5" width="25.57421875" style="1" customWidth="1"/>
    <col min="6" max="6" width="10.421875" style="1" customWidth="1"/>
    <col min="7" max="7" width="6.28125" style="1" customWidth="1"/>
    <col min="8" max="8" width="7.8515625" style="1" customWidth="1"/>
    <col min="9" max="9" width="2.8515625" style="1" customWidth="1"/>
    <col min="10" max="14" width="9.140625" style="1" customWidth="1"/>
    <col min="15" max="15" width="5.421875" style="1" customWidth="1"/>
    <col min="16" max="16" width="4.28125" style="1" customWidth="1"/>
    <col min="17" max="17" width="26.8515625" style="1" customWidth="1"/>
    <col min="18" max="16384" width="9.140625" style="1" customWidth="1"/>
  </cols>
  <sheetData>
    <row r="1" spans="1:8" ht="24" customHeight="1">
      <c r="A1" s="93" t="s">
        <v>141</v>
      </c>
      <c r="B1" s="93"/>
      <c r="C1" s="93"/>
      <c r="D1" s="93"/>
      <c r="E1" s="93"/>
      <c r="F1" s="93"/>
      <c r="G1" s="93"/>
      <c r="H1" s="93"/>
    </row>
    <row r="2" spans="1:8" ht="21.75" customHeight="1">
      <c r="A2" s="95" t="str">
        <f>N_sor1</f>
        <v>"Открытое Первенство Московской области",</v>
      </c>
      <c r="B2" s="95"/>
      <c r="C2" s="95"/>
      <c r="D2" s="95"/>
      <c r="E2" s="95"/>
      <c r="F2" s="95"/>
      <c r="G2" s="95"/>
      <c r="H2" s="95"/>
    </row>
    <row r="3" spans="1:8" ht="21.75" customHeight="1">
      <c r="A3" s="95" t="str">
        <f>N_sor2</f>
        <v>посвященное "Дню народного Единства"</v>
      </c>
      <c r="B3" s="95"/>
      <c r="C3" s="95"/>
      <c r="D3" s="95"/>
      <c r="E3" s="95"/>
      <c r="F3" s="95"/>
      <c r="G3" s="95"/>
      <c r="H3" s="95"/>
    </row>
    <row r="4" spans="1:8" ht="36.75" customHeight="1">
      <c r="A4" s="96" t="s">
        <v>19</v>
      </c>
      <c r="B4" s="96"/>
      <c r="C4" s="96"/>
      <c r="D4" s="96"/>
      <c r="E4" s="71"/>
      <c r="F4" s="98"/>
      <c r="G4" s="98"/>
      <c r="H4" s="98"/>
    </row>
    <row r="5" spans="2:24" ht="28.5" customHeight="1">
      <c r="B5" s="13"/>
      <c r="C5" s="94" t="str">
        <f>N_dev</f>
        <v>Девушки среднего возраста</v>
      </c>
      <c r="D5" s="94"/>
      <c r="E5" s="94"/>
      <c r="F5" s="94" t="str">
        <f>const!C9</f>
        <v>500 метров</v>
      </c>
      <c r="G5" s="94"/>
      <c r="H5" s="13"/>
      <c r="I5" s="5"/>
      <c r="J5" s="1">
        <v>41.5</v>
      </c>
      <c r="K5" s="1">
        <v>38.7</v>
      </c>
      <c r="L5" s="4"/>
      <c r="M5" s="4"/>
      <c r="N5" s="4"/>
      <c r="O5" s="4"/>
      <c r="P5" s="7"/>
      <c r="Q5" s="4"/>
      <c r="R5" s="4"/>
      <c r="S5" s="4"/>
      <c r="T5" s="4"/>
      <c r="U5" s="4"/>
      <c r="V5" s="4"/>
      <c r="W5" s="4"/>
      <c r="X5" s="4"/>
    </row>
    <row r="6" spans="1:24" ht="18" customHeight="1" thickBot="1">
      <c r="A6" s="2" t="s">
        <v>3</v>
      </c>
      <c r="B6" s="2" t="s">
        <v>0</v>
      </c>
      <c r="C6" s="8" t="s">
        <v>5</v>
      </c>
      <c r="D6" s="2" t="s">
        <v>1</v>
      </c>
      <c r="E6" s="2" t="s">
        <v>40</v>
      </c>
      <c r="F6" s="2" t="s">
        <v>2</v>
      </c>
      <c r="G6" s="9" t="s">
        <v>8</v>
      </c>
      <c r="H6" s="2" t="s">
        <v>4</v>
      </c>
      <c r="I6" s="5"/>
      <c r="J6" s="15"/>
      <c r="K6" s="15"/>
      <c r="L6" s="4"/>
      <c r="M6" s="4"/>
      <c r="N6" s="4"/>
      <c r="O6" s="4"/>
      <c r="P6" s="7"/>
      <c r="Q6" s="4"/>
      <c r="R6" s="4"/>
      <c r="S6" s="4"/>
      <c r="T6" s="4"/>
      <c r="U6" s="4"/>
      <c r="V6" s="4"/>
      <c r="W6" s="4"/>
      <c r="X6" s="4"/>
    </row>
    <row r="7" spans="1:24" ht="14.25" customHeight="1" thickTop="1">
      <c r="A7" s="6">
        <v>1</v>
      </c>
      <c r="B7" s="33">
        <v>33</v>
      </c>
      <c r="C7" s="33" t="s">
        <v>42</v>
      </c>
      <c r="D7" s="51" t="s">
        <v>44</v>
      </c>
      <c r="E7" s="52" t="s">
        <v>45</v>
      </c>
      <c r="F7" s="82">
        <v>43.53</v>
      </c>
      <c r="G7" s="50">
        <f aca="true" t="shared" si="0" ref="G7:G33">F7-F$7</f>
        <v>0</v>
      </c>
      <c r="H7" s="19" t="str">
        <f aca="true" t="shared" si="1" ref="H7:H33">IF(F7&lt;=44.1,"КМС",IF(F7&lt;=46.9,"I разр.",IF(F7&lt;=49.7,"II разр.",IF(F7&lt;=53.2,"III разр.",IF(F7&lt;=57.4,"I юн.",IF(F7&lt;=63,"II юн.",IF(F7&lt;=70,"III юн.","")))))))</f>
        <v>КМС</v>
      </c>
      <c r="I7" s="5"/>
      <c r="J7" s="15"/>
      <c r="K7" s="15"/>
      <c r="L7" s="79"/>
      <c r="M7" s="4"/>
      <c r="N7" s="4"/>
      <c r="O7" s="4"/>
      <c r="P7" s="7"/>
      <c r="Q7" s="4"/>
      <c r="R7" s="4"/>
      <c r="S7" s="4"/>
      <c r="T7" s="4"/>
      <c r="U7" s="4"/>
      <c r="V7" s="4"/>
      <c r="W7" s="4"/>
      <c r="X7" s="4"/>
    </row>
    <row r="8" spans="1:24" ht="14.25" customHeight="1">
      <c r="A8" s="6">
        <v>2</v>
      </c>
      <c r="B8" s="7">
        <v>46</v>
      </c>
      <c r="C8" s="7" t="s">
        <v>38</v>
      </c>
      <c r="D8" s="14" t="s">
        <v>129</v>
      </c>
      <c r="E8" s="11" t="s">
        <v>90</v>
      </c>
      <c r="F8" s="83">
        <v>44.86</v>
      </c>
      <c r="G8" s="21">
        <f t="shared" si="0"/>
        <v>1.3299999999999983</v>
      </c>
      <c r="H8" s="6" t="str">
        <f t="shared" si="1"/>
        <v>I разр.</v>
      </c>
      <c r="I8" s="5"/>
      <c r="J8" s="15"/>
      <c r="K8" s="15"/>
      <c r="L8" s="79"/>
      <c r="M8" s="4"/>
      <c r="N8" s="4"/>
      <c r="O8" s="4"/>
      <c r="P8" s="7"/>
      <c r="Q8" s="4"/>
      <c r="R8" s="4"/>
      <c r="S8" s="4"/>
      <c r="T8" s="4"/>
      <c r="U8" s="4"/>
      <c r="V8" s="4"/>
      <c r="W8" s="4"/>
      <c r="X8" s="4"/>
    </row>
    <row r="9" spans="1:24" ht="14.25" customHeight="1">
      <c r="A9" s="6">
        <v>3</v>
      </c>
      <c r="B9" s="7">
        <v>34</v>
      </c>
      <c r="C9" s="7" t="s">
        <v>38</v>
      </c>
      <c r="D9" s="14" t="s">
        <v>52</v>
      </c>
      <c r="E9" s="11" t="s">
        <v>45</v>
      </c>
      <c r="F9" s="83">
        <v>45.79</v>
      </c>
      <c r="G9" s="21">
        <f t="shared" si="0"/>
        <v>2.259999999999998</v>
      </c>
      <c r="H9" s="6" t="str">
        <f t="shared" si="1"/>
        <v>I разр.</v>
      </c>
      <c r="I9" s="5"/>
      <c r="J9" s="15"/>
      <c r="K9" s="15"/>
      <c r="L9" s="79"/>
      <c r="M9" s="4"/>
      <c r="N9" s="4"/>
      <c r="O9" s="4"/>
      <c r="P9" s="7"/>
      <c r="Q9" s="4"/>
      <c r="R9" s="4"/>
      <c r="S9" s="4"/>
      <c r="T9" s="4"/>
      <c r="U9" s="4"/>
      <c r="V9" s="4"/>
      <c r="W9" s="4"/>
      <c r="X9" s="4"/>
    </row>
    <row r="10" spans="1:24" ht="14.25" customHeight="1">
      <c r="A10" s="6">
        <v>4</v>
      </c>
      <c r="B10" s="7">
        <v>26</v>
      </c>
      <c r="C10" s="7" t="s">
        <v>38</v>
      </c>
      <c r="D10" s="14" t="s">
        <v>56</v>
      </c>
      <c r="E10" s="11" t="s">
        <v>45</v>
      </c>
      <c r="F10" s="83">
        <v>45.9</v>
      </c>
      <c r="G10" s="21">
        <f t="shared" si="0"/>
        <v>2.3699999999999974</v>
      </c>
      <c r="H10" s="6" t="str">
        <f t="shared" si="1"/>
        <v>I разр.</v>
      </c>
      <c r="I10" s="5"/>
      <c r="J10" s="15"/>
      <c r="K10" s="15"/>
      <c r="L10" s="79"/>
      <c r="M10" s="4"/>
      <c r="N10" s="4"/>
      <c r="O10" s="4"/>
      <c r="P10" s="7"/>
      <c r="Q10" s="4"/>
      <c r="R10" s="4"/>
      <c r="S10" s="4"/>
      <c r="T10" s="4"/>
      <c r="U10" s="4"/>
      <c r="V10" s="4"/>
      <c r="W10" s="4"/>
      <c r="X10" s="4"/>
    </row>
    <row r="11" spans="1:24" ht="14.25" customHeight="1">
      <c r="A11" s="6">
        <v>5</v>
      </c>
      <c r="B11" s="7">
        <v>32</v>
      </c>
      <c r="C11" s="7" t="s">
        <v>38</v>
      </c>
      <c r="D11" s="14" t="s">
        <v>72</v>
      </c>
      <c r="E11" s="11" t="s">
        <v>45</v>
      </c>
      <c r="F11" s="83">
        <v>45.95</v>
      </c>
      <c r="G11" s="21">
        <f t="shared" si="0"/>
        <v>2.4200000000000017</v>
      </c>
      <c r="H11" s="6" t="str">
        <f t="shared" si="1"/>
        <v>I разр.</v>
      </c>
      <c r="I11" s="5"/>
      <c r="J11" s="15"/>
      <c r="K11" s="15"/>
      <c r="L11" s="79"/>
      <c r="M11" s="4"/>
      <c r="N11" s="4"/>
      <c r="O11" s="4"/>
      <c r="P11" s="7"/>
      <c r="Q11" s="4"/>
      <c r="R11" s="4"/>
      <c r="S11" s="4"/>
      <c r="T11" s="4"/>
      <c r="U11" s="4"/>
      <c r="V11" s="4"/>
      <c r="W11" s="4"/>
      <c r="X11" s="4"/>
    </row>
    <row r="12" spans="1:24" ht="14.25" customHeight="1">
      <c r="A12" s="6">
        <v>6</v>
      </c>
      <c r="B12" s="7">
        <v>45</v>
      </c>
      <c r="C12" s="7" t="s">
        <v>42</v>
      </c>
      <c r="D12" s="14" t="s">
        <v>135</v>
      </c>
      <c r="E12" s="11" t="s">
        <v>90</v>
      </c>
      <c r="F12" s="83">
        <v>46.06</v>
      </c>
      <c r="G12" s="21">
        <f t="shared" si="0"/>
        <v>2.530000000000001</v>
      </c>
      <c r="H12" s="6" t="str">
        <f t="shared" si="1"/>
        <v>I разр.</v>
      </c>
      <c r="I12" s="5"/>
      <c r="J12" s="15"/>
      <c r="K12" s="15"/>
      <c r="L12" s="79"/>
      <c r="M12" s="4"/>
      <c r="N12" s="4"/>
      <c r="O12" s="4"/>
      <c r="P12" s="7"/>
      <c r="Q12" s="4"/>
      <c r="R12" s="4"/>
      <c r="S12" s="4"/>
      <c r="T12" s="4"/>
      <c r="U12" s="4"/>
      <c r="V12" s="4"/>
      <c r="W12" s="4"/>
      <c r="X12" s="4"/>
    </row>
    <row r="13" spans="1:24" ht="14.25" customHeight="1">
      <c r="A13" s="6">
        <v>7</v>
      </c>
      <c r="B13" s="7">
        <v>31</v>
      </c>
      <c r="C13" s="7" t="s">
        <v>38</v>
      </c>
      <c r="D13" s="14" t="s">
        <v>54</v>
      </c>
      <c r="E13" s="11" t="s">
        <v>45</v>
      </c>
      <c r="F13" s="83">
        <v>46.21</v>
      </c>
      <c r="G13" s="21">
        <f t="shared" si="0"/>
        <v>2.6799999999999997</v>
      </c>
      <c r="H13" s="6" t="str">
        <f t="shared" si="1"/>
        <v>I разр.</v>
      </c>
      <c r="I13" s="5"/>
      <c r="J13" s="15"/>
      <c r="K13" s="15"/>
      <c r="L13" s="79"/>
      <c r="M13" s="4"/>
      <c r="N13" s="4"/>
      <c r="O13" s="4"/>
      <c r="P13" s="7"/>
      <c r="Q13" s="4"/>
      <c r="R13" s="4"/>
      <c r="S13" s="4"/>
      <c r="T13" s="4"/>
      <c r="U13" s="4"/>
      <c r="V13" s="4"/>
      <c r="W13" s="4"/>
      <c r="X13" s="4"/>
    </row>
    <row r="14" spans="1:24" ht="14.25" customHeight="1">
      <c r="A14" s="6">
        <v>8</v>
      </c>
      <c r="B14" s="7">
        <v>25</v>
      </c>
      <c r="C14" s="7" t="s">
        <v>38</v>
      </c>
      <c r="D14" s="14" t="s">
        <v>73</v>
      </c>
      <c r="E14" s="11" t="s">
        <v>45</v>
      </c>
      <c r="F14" s="83">
        <v>46.27</v>
      </c>
      <c r="G14" s="21">
        <f t="shared" si="0"/>
        <v>2.740000000000002</v>
      </c>
      <c r="H14" s="6" t="str">
        <f t="shared" si="1"/>
        <v>I разр.</v>
      </c>
      <c r="I14" s="5"/>
      <c r="J14" s="15"/>
      <c r="K14" s="15"/>
      <c r="L14" s="79"/>
      <c r="M14" s="4"/>
      <c r="N14" s="4"/>
      <c r="O14" s="4"/>
      <c r="P14" s="7"/>
      <c r="Q14" s="4"/>
      <c r="R14" s="4"/>
      <c r="S14" s="4"/>
      <c r="T14" s="4"/>
      <c r="U14" s="4"/>
      <c r="V14" s="4"/>
      <c r="W14" s="4"/>
      <c r="X14" s="4"/>
    </row>
    <row r="15" spans="1:24" ht="14.25" customHeight="1">
      <c r="A15" s="6">
        <v>9</v>
      </c>
      <c r="B15" s="7">
        <v>21</v>
      </c>
      <c r="C15" s="7" t="s">
        <v>38</v>
      </c>
      <c r="D15" s="14" t="s">
        <v>74</v>
      </c>
      <c r="E15" s="11" t="s">
        <v>47</v>
      </c>
      <c r="F15" s="83">
        <v>46.3</v>
      </c>
      <c r="G15" s="21">
        <f t="shared" si="0"/>
        <v>2.769999999999996</v>
      </c>
      <c r="H15" s="6" t="str">
        <f t="shared" si="1"/>
        <v>I разр.</v>
      </c>
      <c r="I15" s="5"/>
      <c r="J15" s="15"/>
      <c r="K15" s="15"/>
      <c r="L15" s="79"/>
      <c r="M15" s="4"/>
      <c r="N15" s="4"/>
      <c r="O15" s="4"/>
      <c r="P15" s="7"/>
      <c r="Q15" s="4"/>
      <c r="R15" s="4"/>
      <c r="S15" s="4"/>
      <c r="T15" s="4"/>
      <c r="U15" s="4"/>
      <c r="V15" s="4"/>
      <c r="W15" s="4"/>
      <c r="X15" s="4"/>
    </row>
    <row r="16" spans="1:24" ht="14.25" customHeight="1">
      <c r="A16" s="6">
        <v>10</v>
      </c>
      <c r="B16" s="7">
        <v>24</v>
      </c>
      <c r="C16" s="7" t="s">
        <v>42</v>
      </c>
      <c r="D16" s="14" t="s">
        <v>126</v>
      </c>
      <c r="E16" s="11" t="s">
        <v>49</v>
      </c>
      <c r="F16" s="83">
        <v>46.7</v>
      </c>
      <c r="G16" s="21">
        <f t="shared" si="0"/>
        <v>3.1700000000000017</v>
      </c>
      <c r="H16" s="6" t="str">
        <f t="shared" si="1"/>
        <v>I разр.</v>
      </c>
      <c r="I16" s="5"/>
      <c r="J16" s="15"/>
      <c r="K16" s="15"/>
      <c r="L16" s="79"/>
      <c r="M16" s="4"/>
      <c r="N16" s="4"/>
      <c r="O16" s="4"/>
      <c r="P16" s="7"/>
      <c r="Q16" s="4"/>
      <c r="R16" s="4"/>
      <c r="S16" s="4"/>
      <c r="T16" s="4"/>
      <c r="U16" s="4"/>
      <c r="V16" s="4"/>
      <c r="W16" s="4"/>
      <c r="X16" s="4"/>
    </row>
    <row r="17" spans="1:24" ht="14.25" customHeight="1">
      <c r="A17" s="6">
        <v>11</v>
      </c>
      <c r="B17" s="7">
        <v>27</v>
      </c>
      <c r="C17" s="7" t="s">
        <v>38</v>
      </c>
      <c r="D17" s="14" t="s">
        <v>125</v>
      </c>
      <c r="E17" s="14" t="s">
        <v>45</v>
      </c>
      <c r="F17" s="83">
        <v>47.84</v>
      </c>
      <c r="G17" s="21">
        <f t="shared" si="0"/>
        <v>4.310000000000002</v>
      </c>
      <c r="H17" s="6" t="str">
        <f t="shared" si="1"/>
        <v>II разр.</v>
      </c>
      <c r="I17" s="5"/>
      <c r="J17" s="15"/>
      <c r="K17" s="15"/>
      <c r="L17" s="79"/>
      <c r="M17" s="4"/>
      <c r="N17" s="4"/>
      <c r="O17" s="4"/>
      <c r="P17" s="7"/>
      <c r="Q17" s="4"/>
      <c r="R17" s="4"/>
      <c r="S17" s="4"/>
      <c r="T17" s="4"/>
      <c r="U17" s="4"/>
      <c r="V17" s="4"/>
      <c r="W17" s="4"/>
      <c r="X17" s="4"/>
    </row>
    <row r="18" spans="1:24" ht="14.25" customHeight="1">
      <c r="A18" s="6">
        <v>12</v>
      </c>
      <c r="B18" s="7">
        <v>41</v>
      </c>
      <c r="C18" s="7" t="s">
        <v>42</v>
      </c>
      <c r="D18" s="14" t="s">
        <v>128</v>
      </c>
      <c r="E18" s="11" t="s">
        <v>51</v>
      </c>
      <c r="F18" s="83">
        <v>48.04</v>
      </c>
      <c r="G18" s="21">
        <f t="shared" si="0"/>
        <v>4.509999999999998</v>
      </c>
      <c r="H18" s="6" t="str">
        <f t="shared" si="1"/>
        <v>II разр.</v>
      </c>
      <c r="I18" s="5"/>
      <c r="J18" s="15"/>
      <c r="K18" s="15"/>
      <c r="L18" s="79"/>
      <c r="M18" s="4"/>
      <c r="N18" s="4"/>
      <c r="O18" s="4"/>
      <c r="P18" s="7"/>
      <c r="Q18" s="4"/>
      <c r="R18" s="4"/>
      <c r="S18" s="4"/>
      <c r="T18" s="4"/>
      <c r="U18" s="4"/>
      <c r="V18" s="4"/>
      <c r="W18" s="4"/>
      <c r="X18" s="4"/>
    </row>
    <row r="19" spans="1:24" ht="14.25" customHeight="1">
      <c r="A19" s="6">
        <v>13</v>
      </c>
      <c r="B19" s="7">
        <v>29</v>
      </c>
      <c r="C19" s="7" t="s">
        <v>38</v>
      </c>
      <c r="D19" s="14" t="s">
        <v>55</v>
      </c>
      <c r="E19" s="11" t="s">
        <v>45</v>
      </c>
      <c r="F19" s="83">
        <v>48.39</v>
      </c>
      <c r="G19" s="21">
        <f t="shared" si="0"/>
        <v>4.859999999999999</v>
      </c>
      <c r="H19" s="6" t="str">
        <f t="shared" si="1"/>
        <v>II разр.</v>
      </c>
      <c r="I19" s="5"/>
      <c r="J19" s="15"/>
      <c r="K19" s="15"/>
      <c r="L19" s="79"/>
      <c r="M19" s="4"/>
      <c r="N19" s="4"/>
      <c r="O19" s="4"/>
      <c r="P19" s="7"/>
      <c r="Q19" s="4"/>
      <c r="R19" s="4"/>
      <c r="S19" s="4"/>
      <c r="T19" s="4"/>
      <c r="U19" s="4"/>
      <c r="V19" s="4"/>
      <c r="W19" s="4"/>
      <c r="X19" s="4"/>
    </row>
    <row r="20" spans="1:24" ht="14.25" customHeight="1">
      <c r="A20" s="6">
        <v>14</v>
      </c>
      <c r="B20" s="7">
        <v>36</v>
      </c>
      <c r="C20" s="7" t="s">
        <v>38</v>
      </c>
      <c r="D20" s="14" t="s">
        <v>127</v>
      </c>
      <c r="E20" s="11" t="s">
        <v>92</v>
      </c>
      <c r="F20" s="83">
        <v>48.4</v>
      </c>
      <c r="G20" s="21">
        <f t="shared" si="0"/>
        <v>4.869999999999997</v>
      </c>
      <c r="H20" s="6" t="str">
        <f t="shared" si="1"/>
        <v>II разр.</v>
      </c>
      <c r="I20" s="5"/>
      <c r="J20" s="15"/>
      <c r="K20" s="15"/>
      <c r="L20" s="79"/>
      <c r="M20" s="4"/>
      <c r="N20" s="4"/>
      <c r="O20" s="4"/>
      <c r="P20" s="7"/>
      <c r="Q20" s="4"/>
      <c r="R20" s="4"/>
      <c r="S20" s="4"/>
      <c r="T20" s="4"/>
      <c r="U20" s="4"/>
      <c r="V20" s="4"/>
      <c r="W20" s="4"/>
      <c r="X20" s="4"/>
    </row>
    <row r="21" spans="1:24" ht="14.25" customHeight="1">
      <c r="A21" s="6">
        <v>15</v>
      </c>
      <c r="B21" s="7">
        <v>39</v>
      </c>
      <c r="C21" s="7" t="s">
        <v>42</v>
      </c>
      <c r="D21" s="14" t="s">
        <v>137</v>
      </c>
      <c r="E21" s="11" t="s">
        <v>51</v>
      </c>
      <c r="F21" s="83">
        <v>48.66</v>
      </c>
      <c r="G21" s="21">
        <f t="shared" si="0"/>
        <v>5.1299999999999955</v>
      </c>
      <c r="H21" s="6" t="str">
        <f t="shared" si="1"/>
        <v>II разр.</v>
      </c>
      <c r="I21" s="5"/>
      <c r="J21" s="15"/>
      <c r="K21" s="15"/>
      <c r="L21" s="79"/>
      <c r="M21" s="4"/>
      <c r="N21" s="4"/>
      <c r="O21" s="4"/>
      <c r="P21" s="7"/>
      <c r="Q21" s="4"/>
      <c r="R21" s="4"/>
      <c r="S21" s="4"/>
      <c r="T21" s="4"/>
      <c r="U21" s="4"/>
      <c r="V21" s="4"/>
      <c r="W21" s="4"/>
      <c r="X21" s="4"/>
    </row>
    <row r="22" spans="1:24" ht="14.25" customHeight="1">
      <c r="A22" s="6">
        <v>16</v>
      </c>
      <c r="B22" s="7">
        <v>38</v>
      </c>
      <c r="C22" s="7" t="s">
        <v>42</v>
      </c>
      <c r="D22" s="12" t="s">
        <v>71</v>
      </c>
      <c r="E22" s="10" t="s">
        <v>51</v>
      </c>
      <c r="F22" s="83">
        <v>48.75</v>
      </c>
      <c r="G22" s="21">
        <f t="shared" si="0"/>
        <v>5.219999999999999</v>
      </c>
      <c r="H22" s="6" t="str">
        <f t="shared" si="1"/>
        <v>II разр.</v>
      </c>
      <c r="I22" s="5"/>
      <c r="J22" s="15"/>
      <c r="K22" s="15"/>
      <c r="L22" s="79"/>
      <c r="M22" s="4"/>
      <c r="N22" s="4"/>
      <c r="O22" s="4"/>
      <c r="P22" s="7"/>
      <c r="Q22" s="4"/>
      <c r="R22" s="4"/>
      <c r="S22" s="4"/>
      <c r="T22" s="4"/>
      <c r="U22" s="4"/>
      <c r="V22" s="4"/>
      <c r="W22" s="4"/>
      <c r="X22" s="4"/>
    </row>
    <row r="23" spans="1:24" ht="14.25" customHeight="1">
      <c r="A23" s="6">
        <v>17</v>
      </c>
      <c r="B23" s="7">
        <v>28</v>
      </c>
      <c r="C23" s="7" t="s">
        <v>38</v>
      </c>
      <c r="D23" s="14" t="s">
        <v>132</v>
      </c>
      <c r="E23" s="11" t="s">
        <v>45</v>
      </c>
      <c r="F23" s="83">
        <v>48.8</v>
      </c>
      <c r="G23" s="21">
        <f t="shared" si="0"/>
        <v>5.269999999999996</v>
      </c>
      <c r="H23" s="6" t="str">
        <f t="shared" si="1"/>
        <v>II разр.</v>
      </c>
      <c r="I23" s="5"/>
      <c r="J23" s="15"/>
      <c r="K23" s="15"/>
      <c r="L23" s="79"/>
      <c r="M23" s="4"/>
      <c r="N23" s="4"/>
      <c r="O23" s="4"/>
      <c r="P23" s="7"/>
      <c r="Q23" s="4"/>
      <c r="R23" s="4"/>
      <c r="S23" s="4"/>
      <c r="T23" s="4"/>
      <c r="U23" s="4"/>
      <c r="V23" s="4"/>
      <c r="W23" s="4"/>
      <c r="X23" s="4"/>
    </row>
    <row r="24" spans="1:24" ht="14.25" customHeight="1">
      <c r="A24" s="6">
        <v>18</v>
      </c>
      <c r="B24" s="7">
        <v>35</v>
      </c>
      <c r="C24" s="7" t="s">
        <v>38</v>
      </c>
      <c r="D24" s="14" t="s">
        <v>134</v>
      </c>
      <c r="E24" s="11" t="s">
        <v>94</v>
      </c>
      <c r="F24" s="83">
        <v>49.96</v>
      </c>
      <c r="G24" s="21">
        <f t="shared" si="0"/>
        <v>6.43</v>
      </c>
      <c r="H24" s="6" t="str">
        <f t="shared" si="1"/>
        <v>III разр.</v>
      </c>
      <c r="I24" s="5"/>
      <c r="J24" s="15"/>
      <c r="K24" s="15"/>
      <c r="L24" s="79"/>
      <c r="M24" s="4"/>
      <c r="N24" s="4"/>
      <c r="O24" s="4"/>
      <c r="P24" s="7"/>
      <c r="Q24" s="4"/>
      <c r="R24" s="4"/>
      <c r="S24" s="4"/>
      <c r="T24" s="4"/>
      <c r="U24" s="4"/>
      <c r="V24" s="4"/>
      <c r="W24" s="4"/>
      <c r="X24" s="4"/>
    </row>
    <row r="25" spans="1:24" ht="14.25" customHeight="1">
      <c r="A25" s="6">
        <v>19</v>
      </c>
      <c r="B25" s="7">
        <v>37</v>
      </c>
      <c r="C25" s="7" t="s">
        <v>42</v>
      </c>
      <c r="D25" s="14" t="s">
        <v>133</v>
      </c>
      <c r="E25" s="11" t="s">
        <v>92</v>
      </c>
      <c r="F25" s="83">
        <v>50.26</v>
      </c>
      <c r="G25" s="21">
        <f t="shared" si="0"/>
        <v>6.729999999999997</v>
      </c>
      <c r="H25" s="6" t="str">
        <f t="shared" si="1"/>
        <v>III разр.</v>
      </c>
      <c r="I25" s="5"/>
      <c r="J25" s="15"/>
      <c r="K25" s="15"/>
      <c r="L25" s="79"/>
      <c r="M25" s="4"/>
      <c r="N25" s="4"/>
      <c r="O25" s="4"/>
      <c r="P25" s="7"/>
      <c r="Q25" s="4"/>
      <c r="R25" s="4"/>
      <c r="S25" s="4"/>
      <c r="T25" s="4"/>
      <c r="U25" s="4"/>
      <c r="V25" s="4"/>
      <c r="W25" s="4"/>
      <c r="X25" s="4"/>
    </row>
    <row r="26" spans="1:24" ht="14.25" customHeight="1">
      <c r="A26" s="6">
        <v>20</v>
      </c>
      <c r="B26" s="7">
        <v>47</v>
      </c>
      <c r="C26" s="7" t="s">
        <v>42</v>
      </c>
      <c r="D26" s="14" t="s">
        <v>139</v>
      </c>
      <c r="E26" s="11" t="s">
        <v>90</v>
      </c>
      <c r="F26" s="83">
        <v>50.54</v>
      </c>
      <c r="G26" s="21">
        <f t="shared" si="0"/>
        <v>7.009999999999998</v>
      </c>
      <c r="H26" s="6" t="str">
        <f t="shared" si="1"/>
        <v>III разр.</v>
      </c>
      <c r="I26" s="5"/>
      <c r="J26" s="15"/>
      <c r="K26" s="15"/>
      <c r="L26" s="79"/>
      <c r="M26" s="4"/>
      <c r="N26" s="4"/>
      <c r="O26" s="4"/>
      <c r="P26" s="7"/>
      <c r="Q26" s="4"/>
      <c r="R26" s="4"/>
      <c r="S26" s="4"/>
      <c r="T26" s="4"/>
      <c r="U26" s="4"/>
      <c r="V26" s="4"/>
      <c r="W26" s="4"/>
      <c r="X26" s="4"/>
    </row>
    <row r="27" spans="1:24" ht="14.25" customHeight="1">
      <c r="A27" s="6">
        <v>21</v>
      </c>
      <c r="B27" s="7">
        <v>22</v>
      </c>
      <c r="C27" s="7" t="s">
        <v>42</v>
      </c>
      <c r="D27" s="14" t="s">
        <v>46</v>
      </c>
      <c r="E27" s="11" t="s">
        <v>47</v>
      </c>
      <c r="F27" s="83">
        <v>50.88</v>
      </c>
      <c r="G27" s="21">
        <f t="shared" si="0"/>
        <v>7.350000000000001</v>
      </c>
      <c r="H27" s="6" t="str">
        <f t="shared" si="1"/>
        <v>III разр.</v>
      </c>
      <c r="I27" s="5"/>
      <c r="J27" s="15"/>
      <c r="K27" s="15"/>
      <c r="L27" s="79"/>
      <c r="M27" s="4"/>
      <c r="N27" s="4"/>
      <c r="O27" s="4"/>
      <c r="P27" s="7"/>
      <c r="Q27" s="4"/>
      <c r="R27" s="4"/>
      <c r="S27" s="4"/>
      <c r="T27" s="4"/>
      <c r="U27" s="4"/>
      <c r="V27" s="4"/>
      <c r="W27" s="4"/>
      <c r="X27" s="4"/>
    </row>
    <row r="28" spans="1:24" ht="14.25" customHeight="1">
      <c r="A28" s="6">
        <v>22</v>
      </c>
      <c r="B28" s="7">
        <v>23</v>
      </c>
      <c r="C28" s="7" t="s">
        <v>42</v>
      </c>
      <c r="D28" s="14" t="s">
        <v>53</v>
      </c>
      <c r="E28" s="11" t="s">
        <v>47</v>
      </c>
      <c r="F28" s="83">
        <v>51.68</v>
      </c>
      <c r="G28" s="21">
        <f t="shared" si="0"/>
        <v>8.149999999999999</v>
      </c>
      <c r="H28" s="6" t="str">
        <f t="shared" si="1"/>
        <v>III разр.</v>
      </c>
      <c r="I28" s="5"/>
      <c r="J28" s="15"/>
      <c r="K28" s="15"/>
      <c r="L28" s="79"/>
      <c r="M28" s="4"/>
      <c r="N28" s="4"/>
      <c r="O28" s="4"/>
      <c r="P28" s="7"/>
      <c r="Q28" s="4"/>
      <c r="R28" s="4"/>
      <c r="S28" s="4"/>
      <c r="T28" s="4"/>
      <c r="U28" s="4"/>
      <c r="V28" s="4"/>
      <c r="W28" s="4"/>
      <c r="X28" s="4"/>
    </row>
    <row r="29" spans="1:24" ht="14.25" customHeight="1">
      <c r="A29" s="6">
        <v>23</v>
      </c>
      <c r="B29" s="7">
        <v>40</v>
      </c>
      <c r="C29" s="7" t="s">
        <v>38</v>
      </c>
      <c r="D29" s="14" t="s">
        <v>138</v>
      </c>
      <c r="E29" s="11" t="s">
        <v>51</v>
      </c>
      <c r="F29" s="83">
        <v>52.48</v>
      </c>
      <c r="G29" s="21">
        <f t="shared" si="0"/>
        <v>8.949999999999996</v>
      </c>
      <c r="H29" s="6" t="str">
        <f t="shared" si="1"/>
        <v>III разр.</v>
      </c>
      <c r="I29" s="5"/>
      <c r="J29" s="15"/>
      <c r="K29" s="15"/>
      <c r="L29" s="79"/>
      <c r="M29" s="4"/>
      <c r="N29" s="4"/>
      <c r="O29" s="4"/>
      <c r="P29" s="7"/>
      <c r="Q29" s="4"/>
      <c r="R29" s="4"/>
      <c r="S29" s="4"/>
      <c r="T29" s="4"/>
      <c r="U29" s="4"/>
      <c r="V29" s="4"/>
      <c r="W29" s="4"/>
      <c r="X29" s="4"/>
    </row>
    <row r="30" spans="1:24" ht="14.25" customHeight="1">
      <c r="A30" s="6">
        <v>24</v>
      </c>
      <c r="B30" s="7">
        <v>44</v>
      </c>
      <c r="C30" s="7" t="s">
        <v>42</v>
      </c>
      <c r="D30" s="14" t="s">
        <v>131</v>
      </c>
      <c r="E30" s="11" t="s">
        <v>51</v>
      </c>
      <c r="F30" s="83">
        <v>53.61</v>
      </c>
      <c r="G30" s="21">
        <f t="shared" si="0"/>
        <v>10.079999999999998</v>
      </c>
      <c r="H30" s="6" t="str">
        <f t="shared" si="1"/>
        <v>I юн.</v>
      </c>
      <c r="I30" s="5"/>
      <c r="J30" s="15"/>
      <c r="K30" s="15"/>
      <c r="L30" s="79"/>
      <c r="M30" s="4"/>
      <c r="N30" s="4"/>
      <c r="O30" s="4"/>
      <c r="P30" s="7"/>
      <c r="Q30" s="4"/>
      <c r="R30" s="4"/>
      <c r="S30" s="4"/>
      <c r="T30" s="4"/>
      <c r="U30" s="4"/>
      <c r="V30" s="4"/>
      <c r="W30" s="4"/>
      <c r="X30" s="4"/>
    </row>
    <row r="31" spans="1:24" ht="14.25" customHeight="1">
      <c r="A31" s="6">
        <v>25</v>
      </c>
      <c r="B31" s="7">
        <v>42</v>
      </c>
      <c r="C31" s="7" t="s">
        <v>42</v>
      </c>
      <c r="D31" s="14" t="s">
        <v>50</v>
      </c>
      <c r="E31" s="11" t="s">
        <v>51</v>
      </c>
      <c r="F31" s="83">
        <v>55.33</v>
      </c>
      <c r="G31" s="21">
        <f t="shared" si="0"/>
        <v>11.799999999999997</v>
      </c>
      <c r="H31" s="6" t="str">
        <f t="shared" si="1"/>
        <v>I юн.</v>
      </c>
      <c r="I31" s="5"/>
      <c r="J31" s="15"/>
      <c r="K31" s="15"/>
      <c r="L31" s="4"/>
      <c r="M31" s="4"/>
      <c r="N31" s="4"/>
      <c r="O31" s="4"/>
      <c r="P31" s="7"/>
      <c r="Q31" s="4"/>
      <c r="R31" s="4"/>
      <c r="S31" s="4"/>
      <c r="T31" s="4"/>
      <c r="U31" s="4"/>
      <c r="V31" s="4"/>
      <c r="W31" s="4"/>
      <c r="X31" s="4"/>
    </row>
    <row r="32" spans="1:24" ht="14.25" customHeight="1">
      <c r="A32" s="6">
        <v>26</v>
      </c>
      <c r="B32" s="7">
        <v>30</v>
      </c>
      <c r="C32" s="7" t="s">
        <v>42</v>
      </c>
      <c r="D32" s="14" t="s">
        <v>130</v>
      </c>
      <c r="E32" s="11" t="s">
        <v>45</v>
      </c>
      <c r="F32" s="83">
        <v>55.36</v>
      </c>
      <c r="G32" s="21">
        <f t="shared" si="0"/>
        <v>11.829999999999998</v>
      </c>
      <c r="H32" s="6" t="str">
        <f t="shared" si="1"/>
        <v>I юн.</v>
      </c>
      <c r="I32" s="5"/>
      <c r="J32" s="15"/>
      <c r="K32" s="15"/>
      <c r="L32" s="4"/>
      <c r="M32" s="4"/>
      <c r="N32" s="4"/>
      <c r="O32" s="4"/>
      <c r="P32" s="7"/>
      <c r="Q32" s="4"/>
      <c r="R32" s="4"/>
      <c r="S32" s="4"/>
      <c r="T32" s="4"/>
      <c r="U32" s="4"/>
      <c r="V32" s="4"/>
      <c r="W32" s="4"/>
      <c r="X32" s="4"/>
    </row>
    <row r="33" spans="1:24" ht="14.25" customHeight="1">
      <c r="A33" s="6">
        <v>27</v>
      </c>
      <c r="B33" s="7">
        <v>48</v>
      </c>
      <c r="C33" s="7" t="s">
        <v>38</v>
      </c>
      <c r="D33" s="14" t="s">
        <v>136</v>
      </c>
      <c r="E33" s="11" t="s">
        <v>90</v>
      </c>
      <c r="F33" s="83">
        <v>64.4</v>
      </c>
      <c r="G33" s="21">
        <f t="shared" si="0"/>
        <v>20.870000000000005</v>
      </c>
      <c r="H33" s="6" t="str">
        <f t="shared" si="1"/>
        <v>III юн.</v>
      </c>
      <c r="I33" s="5"/>
      <c r="J33" s="15"/>
      <c r="K33" s="15"/>
      <c r="L33" s="4"/>
      <c r="M33" s="4"/>
      <c r="N33" s="4"/>
      <c r="O33" s="4"/>
      <c r="P33" s="7"/>
      <c r="Q33" s="4"/>
      <c r="R33" s="4"/>
      <c r="S33" s="4"/>
      <c r="T33" s="4"/>
      <c r="U33" s="4"/>
      <c r="V33" s="4"/>
      <c r="W33" s="4"/>
      <c r="X33" s="4"/>
    </row>
    <row r="34" spans="1:24" ht="6.75" customHeight="1" thickBot="1">
      <c r="A34" s="23"/>
      <c r="B34" s="24"/>
      <c r="C34" s="24"/>
      <c r="D34" s="25"/>
      <c r="E34" s="27"/>
      <c r="F34" s="84"/>
      <c r="G34" s="54"/>
      <c r="H34" s="23"/>
      <c r="I34" s="5"/>
      <c r="J34" s="15"/>
      <c r="K34" s="15"/>
      <c r="L34" s="4"/>
      <c r="M34" s="4"/>
      <c r="N34" s="4"/>
      <c r="O34" s="4"/>
      <c r="P34" s="7"/>
      <c r="Q34" s="4"/>
      <c r="R34" s="4"/>
      <c r="S34" s="4"/>
      <c r="T34" s="4"/>
      <c r="U34" s="4"/>
      <c r="V34" s="4"/>
      <c r="W34" s="4"/>
      <c r="X34" s="4"/>
    </row>
    <row r="35" ht="13.5" thickTop="1"/>
    <row r="36" spans="2:6" ht="12.75">
      <c r="B36" s="75"/>
      <c r="D36" s="75"/>
      <c r="F36" s="75" t="s">
        <v>140</v>
      </c>
    </row>
    <row r="37" spans="2:6" ht="12.75">
      <c r="B37" s="75"/>
      <c r="D37" s="75"/>
      <c r="F37" s="75" t="s">
        <v>142</v>
      </c>
    </row>
    <row r="38" ht="12.75">
      <c r="F38" s="76"/>
    </row>
    <row r="39" ht="49.5" customHeight="1"/>
    <row r="42" spans="2:6" ht="13.5">
      <c r="B42" s="77" t="s">
        <v>39</v>
      </c>
      <c r="F42" s="78" t="s">
        <v>57</v>
      </c>
    </row>
  </sheetData>
  <sheetProtection/>
  <mergeCells count="7">
    <mergeCell ref="A1:H1"/>
    <mergeCell ref="C5:E5"/>
    <mergeCell ref="A2:H2"/>
    <mergeCell ref="A3:H3"/>
    <mergeCell ref="A4:D4"/>
    <mergeCell ref="F4:H4"/>
    <mergeCell ref="F5:G5"/>
  </mergeCells>
  <printOptions/>
  <pageMargins left="0.5905511811023623" right="0.3937007874015748" top="0.3937007874015748" bottom="0.3937007874015748" header="0.5118110236220472" footer="0.393700787401574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FFFF00"/>
  </sheetPr>
  <dimension ref="A1:AD51"/>
  <sheetViews>
    <sheetView view="pageBreakPreview" zoomScale="110" zoomScaleSheetLayoutView="110" zoomScalePageLayoutView="0" workbookViewId="0" topLeftCell="A4">
      <selection activeCell="G25" sqref="G1:H16384"/>
    </sheetView>
  </sheetViews>
  <sheetFormatPr defaultColWidth="9.140625" defaultRowHeight="12.75"/>
  <cols>
    <col min="1" max="1" width="5.57421875" style="1" customWidth="1"/>
    <col min="2" max="2" width="6.140625" style="1" customWidth="1"/>
    <col min="3" max="3" width="7.7109375" style="1" customWidth="1"/>
    <col min="4" max="4" width="23.421875" style="1" customWidth="1"/>
    <col min="5" max="5" width="26.00390625" style="1" customWidth="1"/>
    <col min="6" max="6" width="9.00390625" style="1" customWidth="1"/>
    <col min="7" max="7" width="6.421875" style="1" customWidth="1"/>
    <col min="8" max="8" width="7.8515625" style="1" customWidth="1"/>
    <col min="9" max="9" width="4.140625" style="1" hidden="1" customWidth="1"/>
    <col min="10" max="10" width="7.28125" style="1" hidden="1" customWidth="1"/>
    <col min="11" max="14" width="9.140625" style="1" customWidth="1"/>
    <col min="15" max="15" width="5.421875" style="1" customWidth="1"/>
    <col min="16" max="16" width="4.28125" style="1" customWidth="1"/>
    <col min="17" max="17" width="26.8515625" style="1" customWidth="1"/>
    <col min="18" max="16384" width="9.140625" style="1" customWidth="1"/>
  </cols>
  <sheetData>
    <row r="1" spans="1:8" ht="18.75">
      <c r="A1" s="93" t="s">
        <v>141</v>
      </c>
      <c r="B1" s="93"/>
      <c r="C1" s="93"/>
      <c r="D1" s="93"/>
      <c r="E1" s="93"/>
      <c r="F1" s="93"/>
      <c r="G1" s="93"/>
      <c r="H1" s="93"/>
    </row>
    <row r="2" spans="1:8" ht="25.5" customHeight="1">
      <c r="A2" s="95" t="str">
        <f>N_sor1</f>
        <v>"Открытое Первенство Московской области",</v>
      </c>
      <c r="B2" s="95"/>
      <c r="C2" s="95"/>
      <c r="D2" s="95"/>
      <c r="E2" s="95"/>
      <c r="F2" s="95"/>
      <c r="G2" s="95"/>
      <c r="H2" s="95"/>
    </row>
    <row r="3" spans="1:8" ht="25.5" customHeight="1">
      <c r="A3" s="95" t="str">
        <f>N_sor2</f>
        <v>посвященное "Дню народного Единства"</v>
      </c>
      <c r="B3" s="95"/>
      <c r="C3" s="95"/>
      <c r="D3" s="95"/>
      <c r="E3" s="95"/>
      <c r="F3" s="95"/>
      <c r="G3" s="95"/>
      <c r="H3" s="95"/>
    </row>
    <row r="4" spans="1:8" ht="33" customHeight="1">
      <c r="A4" s="96" t="s">
        <v>19</v>
      </c>
      <c r="B4" s="96"/>
      <c r="C4" s="96"/>
      <c r="D4" s="96"/>
      <c r="E4" s="71"/>
      <c r="F4" s="98"/>
      <c r="G4" s="98"/>
      <c r="H4" s="98"/>
    </row>
    <row r="5" spans="2:30" ht="27" customHeight="1">
      <c r="B5" s="13"/>
      <c r="C5" s="99" t="str">
        <f>N_un</f>
        <v>Юноши среднего возраста</v>
      </c>
      <c r="D5" s="99"/>
      <c r="E5" s="99"/>
      <c r="F5" s="94" t="str">
        <f>const!C10</f>
        <v>1500 метров</v>
      </c>
      <c r="G5" s="94"/>
      <c r="H5" s="13"/>
      <c r="I5" s="3"/>
      <c r="J5" s="4" t="s">
        <v>30</v>
      </c>
      <c r="K5" s="4" t="s">
        <v>31</v>
      </c>
      <c r="N5" s="4"/>
      <c r="O5" s="4"/>
      <c r="P5" s="7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1.75" customHeight="1" thickBot="1">
      <c r="A6" s="2" t="s">
        <v>3</v>
      </c>
      <c r="B6" s="2" t="s">
        <v>0</v>
      </c>
      <c r="C6" s="8" t="s">
        <v>5</v>
      </c>
      <c r="D6" s="2" t="s">
        <v>1</v>
      </c>
      <c r="E6" s="2" t="s">
        <v>40</v>
      </c>
      <c r="F6" s="9" t="s">
        <v>2</v>
      </c>
      <c r="G6" s="9" t="s">
        <v>8</v>
      </c>
      <c r="H6" s="2" t="s">
        <v>4</v>
      </c>
      <c r="I6" s="3"/>
      <c r="J6" s="15"/>
      <c r="K6" s="15"/>
      <c r="N6" s="4"/>
      <c r="O6" s="4"/>
      <c r="P6" s="7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6.5" customHeight="1" thickTop="1">
      <c r="A7" s="6">
        <v>1</v>
      </c>
      <c r="B7" s="18">
        <v>151</v>
      </c>
      <c r="C7" s="18" t="s">
        <v>38</v>
      </c>
      <c r="D7" s="12" t="s">
        <v>70</v>
      </c>
      <c r="E7" s="10" t="s">
        <v>45</v>
      </c>
      <c r="F7" s="55">
        <f aca="true" t="shared" si="0" ref="F7:F41">(I7*60+J7)/86400</f>
        <v>0.0013988425925925926</v>
      </c>
      <c r="G7" s="53">
        <f aca="true" t="shared" si="1" ref="G7:G41">(F7-F$7)*86400</f>
        <v>0</v>
      </c>
      <c r="H7" s="57" t="str">
        <f aca="true" t="shared" si="2" ref="H7:H44">IF(F7&lt;=128/86400,"КМС",IF(F7&lt;=137.4/86400,"I разр.",IF(F7&lt;=148.2/86400,"II разр.",IF(F7&lt;=161.7/86400,"III разр.",IF(F7&lt;=177.9/86400,"I юн.",IF(F7&lt;=199.5/86400,"II юн.",IF(F7&lt;=226.5/86400,"III юн.","")))))))</f>
        <v>КМС</v>
      </c>
      <c r="I7" s="3">
        <v>2</v>
      </c>
      <c r="J7" s="15">
        <v>0.86</v>
      </c>
      <c r="K7" s="15"/>
      <c r="L7" s="79"/>
      <c r="N7" s="4"/>
      <c r="O7" s="4"/>
      <c r="P7" s="7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6.5" customHeight="1">
      <c r="A8" s="6">
        <v>2</v>
      </c>
      <c r="B8" s="7">
        <v>146</v>
      </c>
      <c r="C8" s="7" t="s">
        <v>42</v>
      </c>
      <c r="D8" s="12" t="s">
        <v>66</v>
      </c>
      <c r="E8" s="10" t="s">
        <v>45</v>
      </c>
      <c r="F8" s="59">
        <f t="shared" si="0"/>
        <v>0.0014145833333333332</v>
      </c>
      <c r="G8" s="21">
        <f t="shared" si="1"/>
        <v>1.3599999999999919</v>
      </c>
      <c r="H8" s="6" t="str">
        <f t="shared" si="2"/>
        <v>КМС</v>
      </c>
      <c r="I8" s="3">
        <v>2</v>
      </c>
      <c r="J8" s="15">
        <v>2.22</v>
      </c>
      <c r="K8" s="15"/>
      <c r="L8" s="79"/>
      <c r="N8" s="4"/>
      <c r="O8" s="4"/>
      <c r="P8" s="7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6.5" customHeight="1">
      <c r="A9" s="6">
        <v>3</v>
      </c>
      <c r="B9" s="7">
        <v>139</v>
      </c>
      <c r="C9" s="7" t="s">
        <v>42</v>
      </c>
      <c r="D9" s="14" t="s">
        <v>67</v>
      </c>
      <c r="E9" s="11" t="s">
        <v>45</v>
      </c>
      <c r="F9" s="59">
        <f t="shared" si="0"/>
        <v>0.0014288194444444446</v>
      </c>
      <c r="G9" s="21">
        <f t="shared" si="1"/>
        <v>2.5900000000000123</v>
      </c>
      <c r="H9" s="6" t="str">
        <f t="shared" si="2"/>
        <v>КМС</v>
      </c>
      <c r="I9" s="3">
        <v>2</v>
      </c>
      <c r="J9" s="15">
        <v>3.45</v>
      </c>
      <c r="K9" s="15"/>
      <c r="L9" s="79"/>
      <c r="N9" s="4"/>
      <c r="O9" s="4"/>
      <c r="P9" s="7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6.5" customHeight="1">
      <c r="A10" s="6">
        <v>4</v>
      </c>
      <c r="B10" s="7">
        <v>167</v>
      </c>
      <c r="C10" s="7" t="s">
        <v>38</v>
      </c>
      <c r="D10" s="14" t="s">
        <v>64</v>
      </c>
      <c r="E10" s="11" t="s">
        <v>65</v>
      </c>
      <c r="F10" s="59">
        <f t="shared" si="0"/>
        <v>0.001459375</v>
      </c>
      <c r="G10" s="21">
        <f t="shared" si="1"/>
        <v>5.229999999999997</v>
      </c>
      <c r="H10" s="6" t="str">
        <f t="shared" si="2"/>
        <v>КМС</v>
      </c>
      <c r="I10" s="3">
        <v>2</v>
      </c>
      <c r="J10" s="15">
        <v>6.09</v>
      </c>
      <c r="K10" s="15"/>
      <c r="L10" s="79"/>
      <c r="N10" s="4"/>
      <c r="O10" s="4"/>
      <c r="P10" s="7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6.5" customHeight="1">
      <c r="A11" s="6">
        <v>5</v>
      </c>
      <c r="B11" s="7">
        <v>159</v>
      </c>
      <c r="C11" s="7" t="s">
        <v>38</v>
      </c>
      <c r="D11" s="14" t="s">
        <v>91</v>
      </c>
      <c r="E11" s="11" t="s">
        <v>92</v>
      </c>
      <c r="F11" s="59">
        <f t="shared" si="0"/>
        <v>0.001467824074074074</v>
      </c>
      <c r="G11" s="21">
        <f t="shared" si="1"/>
        <v>5.960000000000002</v>
      </c>
      <c r="H11" s="6" t="str">
        <f t="shared" si="2"/>
        <v>КМС</v>
      </c>
      <c r="I11" s="3">
        <v>2</v>
      </c>
      <c r="J11" s="15">
        <v>6.82</v>
      </c>
      <c r="K11" s="15"/>
      <c r="L11" s="79"/>
      <c r="N11" s="4"/>
      <c r="O11" s="4"/>
      <c r="P11" s="7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6.5" customHeight="1">
      <c r="A12" s="6">
        <v>6</v>
      </c>
      <c r="B12" s="7">
        <v>148</v>
      </c>
      <c r="C12" s="7" t="s">
        <v>42</v>
      </c>
      <c r="D12" s="14" t="s">
        <v>69</v>
      </c>
      <c r="E12" s="11" t="s">
        <v>45</v>
      </c>
      <c r="F12" s="59">
        <f t="shared" si="0"/>
        <v>0.001519560185185185</v>
      </c>
      <c r="G12" s="21">
        <f t="shared" si="1"/>
        <v>10.429999999999984</v>
      </c>
      <c r="H12" s="6" t="str">
        <f t="shared" si="2"/>
        <v>I разр.</v>
      </c>
      <c r="I12" s="3">
        <v>2</v>
      </c>
      <c r="J12" s="15">
        <v>11.29</v>
      </c>
      <c r="K12" s="15"/>
      <c r="L12" s="79"/>
      <c r="N12" s="4"/>
      <c r="O12" s="4"/>
      <c r="P12" s="7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6.5" customHeight="1">
      <c r="A13" s="6">
        <v>7</v>
      </c>
      <c r="B13" s="7">
        <v>154</v>
      </c>
      <c r="C13" s="7" t="s">
        <v>42</v>
      </c>
      <c r="D13" s="12" t="s">
        <v>93</v>
      </c>
      <c r="E13" s="10" t="s">
        <v>94</v>
      </c>
      <c r="F13" s="59">
        <f t="shared" si="0"/>
        <v>0.0015238425925925925</v>
      </c>
      <c r="G13" s="21">
        <f t="shared" si="1"/>
        <v>10.79999999999999</v>
      </c>
      <c r="H13" s="6" t="str">
        <f t="shared" si="2"/>
        <v>I разр.</v>
      </c>
      <c r="I13" s="3">
        <v>2</v>
      </c>
      <c r="J13" s="15">
        <v>11.66</v>
      </c>
      <c r="K13" s="15"/>
      <c r="L13" s="79"/>
      <c r="N13" s="4"/>
      <c r="O13" s="4"/>
      <c r="P13" s="7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6.5" customHeight="1">
      <c r="A14" s="6">
        <v>8</v>
      </c>
      <c r="B14" s="7">
        <v>158</v>
      </c>
      <c r="C14" s="7" t="s">
        <v>38</v>
      </c>
      <c r="D14" s="12" t="s">
        <v>118</v>
      </c>
      <c r="E14" s="10" t="s">
        <v>119</v>
      </c>
      <c r="F14" s="59">
        <f t="shared" si="0"/>
        <v>0.001557638888888889</v>
      </c>
      <c r="G14" s="21">
        <f t="shared" si="1"/>
        <v>13.720000000000011</v>
      </c>
      <c r="H14" s="6" t="str">
        <f t="shared" si="2"/>
        <v>I разр.</v>
      </c>
      <c r="I14" s="3">
        <v>2</v>
      </c>
      <c r="J14" s="15">
        <v>14.58</v>
      </c>
      <c r="K14" s="15"/>
      <c r="L14" s="79"/>
      <c r="N14" s="4"/>
      <c r="O14" s="4"/>
      <c r="P14" s="7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6.5" customHeight="1">
      <c r="A15" s="6">
        <v>9</v>
      </c>
      <c r="B15" s="7">
        <v>164</v>
      </c>
      <c r="C15" s="7" t="s">
        <v>42</v>
      </c>
      <c r="D15" s="14" t="s">
        <v>61</v>
      </c>
      <c r="E15" s="11" t="s">
        <v>48</v>
      </c>
      <c r="F15" s="59">
        <f t="shared" si="0"/>
        <v>0.0015613425925925927</v>
      </c>
      <c r="G15" s="21">
        <f t="shared" si="1"/>
        <v>14.040000000000008</v>
      </c>
      <c r="H15" s="6" t="str">
        <f t="shared" si="2"/>
        <v>I разр.</v>
      </c>
      <c r="I15" s="3">
        <v>2</v>
      </c>
      <c r="J15" s="15">
        <v>14.9</v>
      </c>
      <c r="K15" s="15"/>
      <c r="L15" s="79"/>
      <c r="N15" s="4"/>
      <c r="O15" s="4"/>
      <c r="P15" s="7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6.5" customHeight="1">
      <c r="A16" s="6">
        <v>10</v>
      </c>
      <c r="B16" s="7">
        <v>133</v>
      </c>
      <c r="C16" s="7" t="s">
        <v>38</v>
      </c>
      <c r="D16" s="14" t="s">
        <v>75</v>
      </c>
      <c r="E16" s="11" t="s">
        <v>45</v>
      </c>
      <c r="F16" s="59">
        <f t="shared" si="0"/>
        <v>0.001569212962962963</v>
      </c>
      <c r="G16" s="21">
        <f t="shared" si="1"/>
        <v>14.720000000000004</v>
      </c>
      <c r="H16" s="6" t="str">
        <f t="shared" si="2"/>
        <v>I разр.</v>
      </c>
      <c r="I16" s="3">
        <v>2</v>
      </c>
      <c r="J16" s="15">
        <v>15.58</v>
      </c>
      <c r="K16" s="15"/>
      <c r="L16" s="79"/>
      <c r="N16" s="4"/>
      <c r="O16" s="4"/>
      <c r="P16" s="7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6.5" customHeight="1">
      <c r="A17" s="6">
        <v>11</v>
      </c>
      <c r="B17" s="7">
        <v>134</v>
      </c>
      <c r="C17" s="7" t="s">
        <v>38</v>
      </c>
      <c r="D17" s="12" t="s">
        <v>58</v>
      </c>
      <c r="E17" s="10" t="s">
        <v>45</v>
      </c>
      <c r="F17" s="59">
        <f t="shared" si="0"/>
        <v>0.0015927083333333336</v>
      </c>
      <c r="G17" s="21">
        <f t="shared" si="1"/>
        <v>16.75000000000002</v>
      </c>
      <c r="H17" s="6" t="str">
        <f t="shared" si="2"/>
        <v>II разр.</v>
      </c>
      <c r="I17" s="3">
        <v>2</v>
      </c>
      <c r="J17" s="15">
        <v>17.61</v>
      </c>
      <c r="K17" s="15"/>
      <c r="L17" s="79"/>
      <c r="N17" s="4"/>
      <c r="O17" s="4"/>
      <c r="P17" s="7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6.5" customHeight="1">
      <c r="A18" s="6">
        <v>12</v>
      </c>
      <c r="B18" s="7">
        <v>128</v>
      </c>
      <c r="C18" s="7" t="s">
        <v>38</v>
      </c>
      <c r="D18" s="14" t="s">
        <v>101</v>
      </c>
      <c r="E18" s="11" t="s">
        <v>102</v>
      </c>
      <c r="F18" s="59">
        <f t="shared" si="0"/>
        <v>0.001595601851851852</v>
      </c>
      <c r="G18" s="21">
        <f t="shared" si="1"/>
        <v>17.00000000000001</v>
      </c>
      <c r="H18" s="6" t="str">
        <f t="shared" si="2"/>
        <v>II разр.</v>
      </c>
      <c r="I18" s="3">
        <v>2</v>
      </c>
      <c r="J18" s="15">
        <v>17.86</v>
      </c>
      <c r="K18" s="15"/>
      <c r="L18" s="79"/>
      <c r="N18" s="4"/>
      <c r="O18" s="4"/>
      <c r="P18" s="7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6.5" customHeight="1">
      <c r="A19" s="6">
        <v>13</v>
      </c>
      <c r="B19" s="7">
        <v>130</v>
      </c>
      <c r="C19" s="7" t="s">
        <v>38</v>
      </c>
      <c r="D19" s="14" t="s">
        <v>98</v>
      </c>
      <c r="E19" s="11" t="s">
        <v>49</v>
      </c>
      <c r="F19" s="59">
        <f t="shared" si="0"/>
        <v>0.0016118055555555553</v>
      </c>
      <c r="G19" s="21">
        <f t="shared" si="1"/>
        <v>18.39999999999998</v>
      </c>
      <c r="H19" s="6" t="str">
        <f t="shared" si="2"/>
        <v>II разр.</v>
      </c>
      <c r="I19" s="3">
        <v>2</v>
      </c>
      <c r="J19" s="15">
        <v>19.26</v>
      </c>
      <c r="K19" s="15"/>
      <c r="L19" s="79"/>
      <c r="N19" s="4"/>
      <c r="O19" s="4"/>
      <c r="P19" s="7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6.5" customHeight="1">
      <c r="A20" s="6">
        <v>14</v>
      </c>
      <c r="B20" s="7">
        <v>129</v>
      </c>
      <c r="C20" s="7" t="s">
        <v>42</v>
      </c>
      <c r="D20" s="14" t="s">
        <v>78</v>
      </c>
      <c r="E20" s="11" t="s">
        <v>49</v>
      </c>
      <c r="F20" s="59">
        <f t="shared" si="0"/>
        <v>0.0016221064814814815</v>
      </c>
      <c r="G20" s="21">
        <f t="shared" si="1"/>
        <v>19.290000000000006</v>
      </c>
      <c r="H20" s="6" t="str">
        <f t="shared" si="2"/>
        <v>II разр.</v>
      </c>
      <c r="I20" s="3">
        <v>2</v>
      </c>
      <c r="J20" s="15">
        <v>20.15</v>
      </c>
      <c r="K20" s="15"/>
      <c r="L20" s="79"/>
      <c r="N20" s="4"/>
      <c r="O20" s="4"/>
      <c r="P20" s="7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6.5" customHeight="1">
      <c r="A21" s="6">
        <v>15</v>
      </c>
      <c r="B21" s="7">
        <v>170</v>
      </c>
      <c r="C21" s="7" t="s">
        <v>38</v>
      </c>
      <c r="D21" s="12" t="s">
        <v>107</v>
      </c>
      <c r="E21" s="10" t="s">
        <v>90</v>
      </c>
      <c r="F21" s="59">
        <f t="shared" si="0"/>
        <v>0.0016226851851851851</v>
      </c>
      <c r="G21" s="21">
        <f t="shared" si="1"/>
        <v>19.339999999999996</v>
      </c>
      <c r="H21" s="6" t="str">
        <f t="shared" si="2"/>
        <v>II разр.</v>
      </c>
      <c r="I21" s="3">
        <v>2</v>
      </c>
      <c r="J21" s="15">
        <v>20.2</v>
      </c>
      <c r="K21" s="15"/>
      <c r="L21" s="79"/>
      <c r="N21" s="4"/>
      <c r="O21" s="4"/>
      <c r="P21" s="7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6.5" customHeight="1">
      <c r="A22" s="6">
        <v>16</v>
      </c>
      <c r="B22" s="7">
        <v>135</v>
      </c>
      <c r="C22" s="7" t="s">
        <v>42</v>
      </c>
      <c r="D22" s="12" t="s">
        <v>85</v>
      </c>
      <c r="E22" s="10" t="s">
        <v>45</v>
      </c>
      <c r="F22" s="59">
        <f t="shared" si="0"/>
        <v>0.0016432870370370369</v>
      </c>
      <c r="G22" s="21">
        <f t="shared" si="1"/>
        <v>21.119999999999983</v>
      </c>
      <c r="H22" s="6" t="str">
        <f t="shared" si="2"/>
        <v>II разр.</v>
      </c>
      <c r="I22" s="3">
        <v>2</v>
      </c>
      <c r="J22" s="15">
        <v>21.98</v>
      </c>
      <c r="K22" s="15"/>
      <c r="L22" s="79"/>
      <c r="N22" s="4"/>
      <c r="O22" s="4"/>
      <c r="P22" s="7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6.5" customHeight="1">
      <c r="A23" s="6">
        <v>17</v>
      </c>
      <c r="B23" s="7">
        <v>155</v>
      </c>
      <c r="C23" s="7" t="s">
        <v>38</v>
      </c>
      <c r="D23" s="12" t="s">
        <v>114</v>
      </c>
      <c r="E23" s="10" t="s">
        <v>94</v>
      </c>
      <c r="F23" s="59">
        <f t="shared" si="0"/>
        <v>0.0016444444444444443</v>
      </c>
      <c r="G23" s="21">
        <f t="shared" si="1"/>
        <v>21.219999999999985</v>
      </c>
      <c r="H23" s="6" t="str">
        <f t="shared" si="2"/>
        <v>II разр.</v>
      </c>
      <c r="I23" s="3">
        <v>2</v>
      </c>
      <c r="J23" s="15">
        <v>22.08</v>
      </c>
      <c r="K23" s="15"/>
      <c r="L23" s="79"/>
      <c r="N23" s="4"/>
      <c r="O23" s="4"/>
      <c r="P23" s="7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6.5" customHeight="1">
      <c r="A24" s="6">
        <v>18</v>
      </c>
      <c r="B24" s="7">
        <v>126</v>
      </c>
      <c r="C24" s="7" t="s">
        <v>42</v>
      </c>
      <c r="D24" s="12" t="s">
        <v>122</v>
      </c>
      <c r="E24" s="10" t="s">
        <v>47</v>
      </c>
      <c r="F24" s="59">
        <f t="shared" si="0"/>
        <v>0.0016601851851851851</v>
      </c>
      <c r="G24" s="21">
        <f t="shared" si="1"/>
        <v>22.579999999999995</v>
      </c>
      <c r="H24" s="6" t="str">
        <f t="shared" si="2"/>
        <v>II разр.</v>
      </c>
      <c r="I24" s="3">
        <v>2</v>
      </c>
      <c r="J24" s="15">
        <v>23.44</v>
      </c>
      <c r="K24" s="15"/>
      <c r="L24" s="79"/>
      <c r="N24" s="4"/>
      <c r="O24" s="4"/>
      <c r="P24" s="7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6.5" customHeight="1">
      <c r="A25" s="6">
        <v>19</v>
      </c>
      <c r="B25" s="7">
        <v>142</v>
      </c>
      <c r="C25" s="7" t="s">
        <v>38</v>
      </c>
      <c r="D25" s="12" t="s">
        <v>62</v>
      </c>
      <c r="E25" s="10" t="s">
        <v>45</v>
      </c>
      <c r="F25" s="59">
        <f t="shared" si="0"/>
        <v>0.001678009259259259</v>
      </c>
      <c r="G25" s="21">
        <f t="shared" si="1"/>
        <v>24.119999999999987</v>
      </c>
      <c r="H25" s="6" t="str">
        <f t="shared" si="2"/>
        <v>II разр.</v>
      </c>
      <c r="I25" s="3">
        <v>2</v>
      </c>
      <c r="J25" s="15">
        <v>24.98</v>
      </c>
      <c r="K25" s="15"/>
      <c r="L25" s="79"/>
      <c r="N25" s="4"/>
      <c r="O25" s="4"/>
      <c r="P25" s="7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6.5" customHeight="1">
      <c r="A26" s="6">
        <v>20</v>
      </c>
      <c r="B26" s="7">
        <v>125</v>
      </c>
      <c r="C26" s="7" t="s">
        <v>38</v>
      </c>
      <c r="D26" s="12" t="s">
        <v>109</v>
      </c>
      <c r="E26" s="10" t="s">
        <v>47</v>
      </c>
      <c r="F26" s="59">
        <f t="shared" si="0"/>
        <v>0.0016785879629629629</v>
      </c>
      <c r="G26" s="21">
        <f t="shared" si="1"/>
        <v>24.169999999999995</v>
      </c>
      <c r="H26" s="6" t="str">
        <f t="shared" si="2"/>
        <v>II разр.</v>
      </c>
      <c r="I26" s="3">
        <v>2</v>
      </c>
      <c r="J26" s="15">
        <v>25.03</v>
      </c>
      <c r="K26" s="15"/>
      <c r="L26" s="79"/>
      <c r="N26" s="4"/>
      <c r="O26" s="4"/>
      <c r="P26" s="7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6.5" customHeight="1">
      <c r="A27" s="6">
        <v>21</v>
      </c>
      <c r="B27" s="7">
        <v>141</v>
      </c>
      <c r="C27" s="7" t="s">
        <v>42</v>
      </c>
      <c r="D27" s="14" t="s">
        <v>88</v>
      </c>
      <c r="E27" s="11" t="s">
        <v>45</v>
      </c>
      <c r="F27" s="59">
        <f t="shared" si="0"/>
        <v>0.0016822916666666666</v>
      </c>
      <c r="G27" s="21">
        <f t="shared" si="1"/>
        <v>24.48999999999999</v>
      </c>
      <c r="H27" s="6" t="str">
        <f t="shared" si="2"/>
        <v>II разр.</v>
      </c>
      <c r="I27" s="3">
        <v>2</v>
      </c>
      <c r="J27" s="15">
        <v>25.35</v>
      </c>
      <c r="K27" s="15"/>
      <c r="L27" s="79"/>
      <c r="N27" s="4"/>
      <c r="O27" s="4"/>
      <c r="P27" s="7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6.5" customHeight="1">
      <c r="A28" s="6">
        <v>22</v>
      </c>
      <c r="B28" s="7">
        <v>156</v>
      </c>
      <c r="C28" s="7" t="s">
        <v>38</v>
      </c>
      <c r="D28" s="12" t="s">
        <v>123</v>
      </c>
      <c r="E28" s="10" t="s">
        <v>94</v>
      </c>
      <c r="F28" s="59">
        <f t="shared" si="0"/>
        <v>0.0016896990740740742</v>
      </c>
      <c r="G28" s="21">
        <f t="shared" si="1"/>
        <v>25.130000000000006</v>
      </c>
      <c r="H28" s="6" t="str">
        <f t="shared" si="2"/>
        <v>II разр.</v>
      </c>
      <c r="I28" s="3">
        <v>2</v>
      </c>
      <c r="J28" s="15">
        <v>25.99</v>
      </c>
      <c r="K28" s="15"/>
      <c r="L28" s="79"/>
      <c r="N28" s="4"/>
      <c r="O28" s="4"/>
      <c r="P28" s="7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6.5" customHeight="1">
      <c r="A29" s="6">
        <v>23</v>
      </c>
      <c r="B29" s="7">
        <v>140</v>
      </c>
      <c r="C29" s="7" t="s">
        <v>42</v>
      </c>
      <c r="D29" s="12" t="s">
        <v>86</v>
      </c>
      <c r="E29" s="10" t="s">
        <v>45</v>
      </c>
      <c r="F29" s="59">
        <f t="shared" si="0"/>
        <v>0.0016959490740740741</v>
      </c>
      <c r="G29" s="21">
        <f t="shared" si="1"/>
        <v>25.670000000000005</v>
      </c>
      <c r="H29" s="6" t="str">
        <f t="shared" si="2"/>
        <v>II разр.</v>
      </c>
      <c r="I29" s="3">
        <v>2</v>
      </c>
      <c r="J29" s="15">
        <v>26.53</v>
      </c>
      <c r="K29" s="15"/>
      <c r="L29" s="79"/>
      <c r="N29" s="4"/>
      <c r="O29" s="4"/>
      <c r="P29" s="7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6.5" customHeight="1">
      <c r="A30" s="6">
        <v>24</v>
      </c>
      <c r="B30" s="7">
        <v>147</v>
      </c>
      <c r="C30" s="7" t="s">
        <v>42</v>
      </c>
      <c r="D30" s="12" t="s">
        <v>60</v>
      </c>
      <c r="E30" s="10" t="s">
        <v>45</v>
      </c>
      <c r="F30" s="59">
        <f t="shared" si="0"/>
        <v>0.0016961805555555556</v>
      </c>
      <c r="G30" s="21">
        <f t="shared" si="1"/>
        <v>25.690000000000005</v>
      </c>
      <c r="H30" s="6" t="str">
        <f t="shared" si="2"/>
        <v>II разр.</v>
      </c>
      <c r="I30" s="3">
        <v>2</v>
      </c>
      <c r="J30" s="15">
        <v>26.55</v>
      </c>
      <c r="K30" s="15"/>
      <c r="L30" s="79"/>
      <c r="N30" s="4"/>
      <c r="O30" s="4"/>
      <c r="P30" s="7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6.5" customHeight="1">
      <c r="A31" s="6">
        <v>25</v>
      </c>
      <c r="B31" s="7">
        <v>224</v>
      </c>
      <c r="C31" s="7" t="s">
        <v>38</v>
      </c>
      <c r="D31" s="12" t="s">
        <v>96</v>
      </c>
      <c r="E31" s="10" t="s">
        <v>90</v>
      </c>
      <c r="F31" s="59">
        <f t="shared" si="0"/>
        <v>0.0016983796296296298</v>
      </c>
      <c r="G31" s="21">
        <f t="shared" si="1"/>
        <v>25.880000000000013</v>
      </c>
      <c r="H31" s="6" t="str">
        <f t="shared" si="2"/>
        <v>II разр.</v>
      </c>
      <c r="I31" s="3">
        <v>2</v>
      </c>
      <c r="J31" s="15">
        <v>26.74</v>
      </c>
      <c r="K31" s="15"/>
      <c r="N31" s="4"/>
      <c r="O31" s="4"/>
      <c r="P31" s="7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6.5" customHeight="1">
      <c r="A32" s="6">
        <v>26</v>
      </c>
      <c r="B32" s="7">
        <v>163</v>
      </c>
      <c r="C32" s="7" t="s">
        <v>42</v>
      </c>
      <c r="D32" s="12" t="s">
        <v>59</v>
      </c>
      <c r="E32" s="10" t="s">
        <v>48</v>
      </c>
      <c r="F32" s="59">
        <f t="shared" si="0"/>
        <v>0.0017005787037037037</v>
      </c>
      <c r="G32" s="21">
        <f t="shared" si="1"/>
        <v>26.07</v>
      </c>
      <c r="H32" s="6" t="str">
        <f t="shared" si="2"/>
        <v>II разр.</v>
      </c>
      <c r="I32" s="3">
        <v>2</v>
      </c>
      <c r="J32" s="15">
        <v>26.93</v>
      </c>
      <c r="K32" s="15"/>
      <c r="N32" s="4"/>
      <c r="O32" s="4"/>
      <c r="P32" s="7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6.5" customHeight="1">
      <c r="A33" s="6">
        <v>27</v>
      </c>
      <c r="B33" s="7">
        <v>123</v>
      </c>
      <c r="C33" s="7" t="s">
        <v>38</v>
      </c>
      <c r="D33" s="14" t="s">
        <v>68</v>
      </c>
      <c r="E33" s="11" t="s">
        <v>47</v>
      </c>
      <c r="F33" s="59">
        <f t="shared" si="0"/>
        <v>0.0017152777777777776</v>
      </c>
      <c r="G33" s="21">
        <f t="shared" si="1"/>
        <v>27.339999999999986</v>
      </c>
      <c r="H33" s="6" t="str">
        <f t="shared" si="2"/>
        <v>II разр.</v>
      </c>
      <c r="I33" s="3">
        <v>2</v>
      </c>
      <c r="J33" s="15">
        <v>28.2</v>
      </c>
      <c r="K33" s="15"/>
      <c r="N33" s="4"/>
      <c r="O33" s="4"/>
      <c r="P33" s="7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6.5" customHeight="1">
      <c r="A34" s="6">
        <v>28</v>
      </c>
      <c r="B34" s="7">
        <v>157</v>
      </c>
      <c r="C34" s="7" t="s">
        <v>42</v>
      </c>
      <c r="D34" s="12" t="s">
        <v>104</v>
      </c>
      <c r="E34" s="10" t="s">
        <v>94</v>
      </c>
      <c r="F34" s="59">
        <f t="shared" si="0"/>
        <v>0.0017300925925925925</v>
      </c>
      <c r="G34" s="21">
        <f t="shared" si="1"/>
        <v>28.619999999999994</v>
      </c>
      <c r="H34" s="6" t="str">
        <f t="shared" si="2"/>
        <v>III разр.</v>
      </c>
      <c r="I34" s="3">
        <v>2</v>
      </c>
      <c r="J34" s="15">
        <v>29.48</v>
      </c>
      <c r="K34" s="15"/>
      <c r="N34" s="4"/>
      <c r="O34" s="4"/>
      <c r="P34" s="7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6.5" customHeight="1">
      <c r="A35" s="6">
        <v>29</v>
      </c>
      <c r="B35" s="7">
        <v>127</v>
      </c>
      <c r="C35" s="7" t="s">
        <v>42</v>
      </c>
      <c r="D35" s="12" t="s">
        <v>84</v>
      </c>
      <c r="E35" s="10" t="s">
        <v>47</v>
      </c>
      <c r="F35" s="59">
        <f t="shared" si="0"/>
        <v>0.0017581018518518518</v>
      </c>
      <c r="G35" s="21">
        <f t="shared" si="1"/>
        <v>31.04</v>
      </c>
      <c r="H35" s="6" t="str">
        <f t="shared" si="2"/>
        <v>III разр.</v>
      </c>
      <c r="I35" s="3">
        <v>2</v>
      </c>
      <c r="J35" s="15">
        <v>31.9</v>
      </c>
      <c r="K35" s="15"/>
      <c r="N35" s="4"/>
      <c r="O35" s="4"/>
      <c r="P35" s="7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6.5" customHeight="1">
      <c r="A36" s="6">
        <v>30</v>
      </c>
      <c r="B36" s="7">
        <v>222</v>
      </c>
      <c r="C36" s="7" t="s">
        <v>42</v>
      </c>
      <c r="D36" s="12" t="s">
        <v>120</v>
      </c>
      <c r="E36" s="10" t="s">
        <v>90</v>
      </c>
      <c r="F36" s="59">
        <f t="shared" si="0"/>
        <v>0.0017714120370370373</v>
      </c>
      <c r="G36" s="21">
        <f t="shared" si="1"/>
        <v>32.19000000000002</v>
      </c>
      <c r="H36" s="6" t="str">
        <f t="shared" si="2"/>
        <v>III разр.</v>
      </c>
      <c r="I36" s="3">
        <v>2</v>
      </c>
      <c r="J36" s="15">
        <v>33.05</v>
      </c>
      <c r="K36" s="15"/>
      <c r="N36" s="4"/>
      <c r="O36" s="4"/>
      <c r="P36" s="7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6.5" customHeight="1">
      <c r="A37" s="6">
        <v>31</v>
      </c>
      <c r="B37" s="7">
        <v>162</v>
      </c>
      <c r="C37" s="7" t="s">
        <v>38</v>
      </c>
      <c r="D37" s="14" t="s">
        <v>113</v>
      </c>
      <c r="E37" s="11" t="s">
        <v>92</v>
      </c>
      <c r="F37" s="59">
        <f t="shared" si="0"/>
        <v>0.0018275462962962963</v>
      </c>
      <c r="G37" s="21">
        <f t="shared" si="1"/>
        <v>37.04</v>
      </c>
      <c r="H37" s="6" t="str">
        <f t="shared" si="2"/>
        <v>III разр.</v>
      </c>
      <c r="I37" s="3">
        <v>2</v>
      </c>
      <c r="J37" s="15">
        <v>37.9</v>
      </c>
      <c r="K37" s="15"/>
      <c r="N37" s="4"/>
      <c r="O37" s="4"/>
      <c r="P37" s="7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6.5" customHeight="1">
      <c r="A38" s="6">
        <v>32</v>
      </c>
      <c r="B38" s="7">
        <v>121</v>
      </c>
      <c r="C38" s="7" t="s">
        <v>42</v>
      </c>
      <c r="D38" s="12" t="s">
        <v>99</v>
      </c>
      <c r="E38" s="10" t="s">
        <v>47</v>
      </c>
      <c r="F38" s="59">
        <f t="shared" si="0"/>
        <v>0.0018311342592592593</v>
      </c>
      <c r="G38" s="21">
        <f t="shared" si="1"/>
        <v>37.35000000000001</v>
      </c>
      <c r="H38" s="6" t="str">
        <f t="shared" si="2"/>
        <v>III разр.</v>
      </c>
      <c r="I38" s="3">
        <v>2</v>
      </c>
      <c r="J38" s="15">
        <v>38.21</v>
      </c>
      <c r="K38" s="15"/>
      <c r="N38" s="4"/>
      <c r="O38" s="4"/>
      <c r="P38" s="7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6.5" customHeight="1">
      <c r="A39" s="6">
        <v>33</v>
      </c>
      <c r="B39" s="7">
        <v>122</v>
      </c>
      <c r="C39" s="7" t="s">
        <v>42</v>
      </c>
      <c r="D39" s="14" t="s">
        <v>116</v>
      </c>
      <c r="E39" s="11" t="s">
        <v>47</v>
      </c>
      <c r="F39" s="59">
        <f t="shared" si="0"/>
        <v>0.001846412037037037</v>
      </c>
      <c r="G39" s="21">
        <f t="shared" si="1"/>
        <v>38.67</v>
      </c>
      <c r="H39" s="6" t="str">
        <f t="shared" si="2"/>
        <v>III разр.</v>
      </c>
      <c r="I39" s="3">
        <v>2</v>
      </c>
      <c r="J39" s="15">
        <v>39.53</v>
      </c>
      <c r="K39" s="15"/>
      <c r="N39" s="4"/>
      <c r="O39" s="4"/>
      <c r="P39" s="7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6.5" customHeight="1">
      <c r="A40" s="6">
        <v>34</v>
      </c>
      <c r="B40" s="7">
        <v>168</v>
      </c>
      <c r="C40" s="7" t="s">
        <v>42</v>
      </c>
      <c r="D40" s="14" t="s">
        <v>112</v>
      </c>
      <c r="E40" s="11" t="s">
        <v>43</v>
      </c>
      <c r="F40" s="59">
        <f t="shared" si="0"/>
        <v>0.0019097222222222222</v>
      </c>
      <c r="G40" s="21">
        <f t="shared" si="1"/>
        <v>44.13999999999999</v>
      </c>
      <c r="H40" s="6" t="str">
        <f t="shared" si="2"/>
        <v>I юн.</v>
      </c>
      <c r="I40" s="3">
        <v>2</v>
      </c>
      <c r="J40" s="15">
        <v>45</v>
      </c>
      <c r="K40" s="15"/>
      <c r="N40" s="4"/>
      <c r="O40" s="4"/>
      <c r="P40" s="7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6.5" customHeight="1">
      <c r="A41" s="6">
        <v>35</v>
      </c>
      <c r="B41" s="7">
        <v>124</v>
      </c>
      <c r="C41" s="7" t="s">
        <v>38</v>
      </c>
      <c r="D41" s="14" t="s">
        <v>124</v>
      </c>
      <c r="E41" s="11" t="s">
        <v>47</v>
      </c>
      <c r="F41" s="59">
        <f t="shared" si="0"/>
        <v>0.0019443287037037038</v>
      </c>
      <c r="G41" s="21">
        <f t="shared" si="1"/>
        <v>47.13</v>
      </c>
      <c r="H41" s="6" t="str">
        <f t="shared" si="2"/>
        <v>I юн.</v>
      </c>
      <c r="I41" s="3">
        <v>2</v>
      </c>
      <c r="J41" s="15">
        <v>47.99</v>
      </c>
      <c r="K41" s="15"/>
      <c r="N41" s="4"/>
      <c r="O41" s="4"/>
      <c r="P41" s="7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6.5" customHeight="1">
      <c r="A42" s="6"/>
      <c r="B42" s="7">
        <v>223</v>
      </c>
      <c r="C42" s="7" t="s">
        <v>42</v>
      </c>
      <c r="D42" s="14" t="s">
        <v>115</v>
      </c>
      <c r="E42" s="11" t="s">
        <v>90</v>
      </c>
      <c r="F42" s="59" t="s">
        <v>41</v>
      </c>
      <c r="G42" s="21"/>
      <c r="H42" s="6">
        <f t="shared" si="2"/>
      </c>
      <c r="I42" s="3"/>
      <c r="J42" s="15"/>
      <c r="K42" s="15"/>
      <c r="N42" s="4"/>
      <c r="O42" s="4"/>
      <c r="P42" s="7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6.5" customHeight="1">
      <c r="A43" s="6"/>
      <c r="B43" s="7">
        <v>131</v>
      </c>
      <c r="C43" s="7" t="s">
        <v>38</v>
      </c>
      <c r="D43" s="14" t="s">
        <v>77</v>
      </c>
      <c r="E43" s="11" t="s">
        <v>45</v>
      </c>
      <c r="F43" s="59" t="s">
        <v>41</v>
      </c>
      <c r="G43" s="21"/>
      <c r="H43" s="6">
        <f t="shared" si="2"/>
      </c>
      <c r="I43" s="3"/>
      <c r="J43" s="15"/>
      <c r="K43" s="15"/>
      <c r="N43" s="4"/>
      <c r="O43" s="4"/>
      <c r="P43" s="7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6.5" customHeight="1">
      <c r="A44" s="6"/>
      <c r="B44" s="7">
        <v>165</v>
      </c>
      <c r="C44" s="7" t="s">
        <v>38</v>
      </c>
      <c r="D44" s="14" t="s">
        <v>63</v>
      </c>
      <c r="E44" s="11" t="s">
        <v>48</v>
      </c>
      <c r="F44" s="59" t="s">
        <v>41</v>
      </c>
      <c r="G44" s="21"/>
      <c r="H44" s="6">
        <f t="shared" si="2"/>
      </c>
      <c r="I44" s="3"/>
      <c r="J44" s="15"/>
      <c r="K44" s="15"/>
      <c r="N44" s="4"/>
      <c r="O44" s="4"/>
      <c r="P44" s="7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7.5" customHeight="1" thickBot="1">
      <c r="A45" s="23"/>
      <c r="B45" s="24"/>
      <c r="C45" s="24"/>
      <c r="D45" s="25"/>
      <c r="E45" s="26"/>
      <c r="F45" s="58"/>
      <c r="G45" s="54"/>
      <c r="H45" s="23"/>
      <c r="I45" s="3"/>
      <c r="J45" s="15"/>
      <c r="K45" s="15"/>
      <c r="N45" s="4"/>
      <c r="O45" s="4"/>
      <c r="P45" s="7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6" customHeight="1" hidden="1" thickBot="1">
      <c r="A46" s="23"/>
      <c r="B46" s="24"/>
      <c r="C46" s="24"/>
      <c r="D46" s="27"/>
      <c r="E46" s="28"/>
      <c r="F46" s="58"/>
      <c r="G46" s="54"/>
      <c r="H46" s="23"/>
      <c r="I46" s="3"/>
      <c r="J46" s="15"/>
      <c r="K46" s="15"/>
      <c r="N46" s="4"/>
      <c r="O46" s="4"/>
      <c r="P46" s="7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9" customHeight="1" thickTop="1">
      <c r="A47" s="6"/>
      <c r="B47" s="7"/>
      <c r="C47" s="7"/>
      <c r="D47" s="14"/>
      <c r="E47" s="11"/>
      <c r="F47" s="16"/>
      <c r="G47" s="21"/>
      <c r="H47" s="6"/>
      <c r="I47" s="3"/>
      <c r="J47" s="15"/>
      <c r="K47" s="15"/>
      <c r="N47" s="4"/>
      <c r="O47" s="4"/>
      <c r="P47" s="7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2:21" ht="15" customHeight="1">
      <c r="B48" s="75"/>
      <c r="F48" s="75" t="s">
        <v>147</v>
      </c>
      <c r="K48" s="7"/>
      <c r="L48" s="7"/>
      <c r="M48" s="12"/>
      <c r="N48" s="17"/>
      <c r="O48" s="7"/>
      <c r="P48" s="7"/>
      <c r="Q48" s="10"/>
      <c r="R48" s="10"/>
      <c r="S48" s="10"/>
      <c r="T48" s="20"/>
      <c r="U48" s="59"/>
    </row>
    <row r="49" spans="2:6" ht="12.75">
      <c r="B49" s="75"/>
      <c r="F49" s="75" t="s">
        <v>148</v>
      </c>
    </row>
    <row r="51" spans="2:6" ht="13.5">
      <c r="B51" s="77" t="s">
        <v>39</v>
      </c>
      <c r="F51" s="78" t="s">
        <v>57</v>
      </c>
    </row>
  </sheetData>
  <sheetProtection/>
  <mergeCells count="7">
    <mergeCell ref="A1:H1"/>
    <mergeCell ref="C5:E5"/>
    <mergeCell ref="A2:H2"/>
    <mergeCell ref="A3:H3"/>
    <mergeCell ref="A4:D4"/>
    <mergeCell ref="F4:H4"/>
    <mergeCell ref="F5:G5"/>
  </mergeCells>
  <printOptions/>
  <pageMargins left="0.5905511811023623" right="0.1968503937007874" top="0.1968503937007874" bottom="0.3937007874015748" header="0.5118110236220472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AD40"/>
  <sheetViews>
    <sheetView view="pageBreakPreview" zoomScale="115" zoomScaleNormal="115" zoomScaleSheetLayoutView="115" zoomScalePageLayoutView="0" workbookViewId="0" topLeftCell="A1">
      <selection activeCell="G6" sqref="G1:H16384"/>
    </sheetView>
  </sheetViews>
  <sheetFormatPr defaultColWidth="9.140625" defaultRowHeight="12.75"/>
  <cols>
    <col min="1" max="1" width="5.8515625" style="1" customWidth="1"/>
    <col min="2" max="2" width="5.28125" style="1" customWidth="1"/>
    <col min="3" max="3" width="6.140625" style="1" customWidth="1"/>
    <col min="4" max="4" width="23.7109375" style="1" customWidth="1"/>
    <col min="5" max="5" width="27.57421875" style="1" customWidth="1"/>
    <col min="6" max="6" width="9.28125" style="1" customWidth="1"/>
    <col min="7" max="7" width="6.7109375" style="1" customWidth="1"/>
    <col min="8" max="8" width="7.8515625" style="1" customWidth="1"/>
    <col min="9" max="9" width="4.140625" style="1" hidden="1" customWidth="1"/>
    <col min="10" max="10" width="7.57421875" style="1" hidden="1" customWidth="1"/>
    <col min="11" max="14" width="9.140625" style="1" customWidth="1"/>
    <col min="15" max="15" width="5.421875" style="1" customWidth="1"/>
    <col min="16" max="16" width="4.28125" style="1" customWidth="1"/>
    <col min="17" max="17" width="26.8515625" style="1" customWidth="1"/>
    <col min="18" max="16384" width="9.140625" style="1" customWidth="1"/>
  </cols>
  <sheetData>
    <row r="1" spans="1:8" ht="18.75">
      <c r="A1" s="93" t="s">
        <v>141</v>
      </c>
      <c r="B1" s="93"/>
      <c r="C1" s="93"/>
      <c r="D1" s="93"/>
      <c r="E1" s="93"/>
      <c r="F1" s="93"/>
      <c r="G1" s="93"/>
      <c r="H1" s="93"/>
    </row>
    <row r="2" spans="1:8" ht="21.75" customHeight="1">
      <c r="A2" s="95" t="str">
        <f>N_sor1</f>
        <v>"Открытое Первенство Московской области",</v>
      </c>
      <c r="B2" s="95"/>
      <c r="C2" s="95"/>
      <c r="D2" s="95"/>
      <c r="E2" s="95"/>
      <c r="F2" s="95"/>
      <c r="G2" s="95"/>
      <c r="H2" s="95"/>
    </row>
    <row r="3" spans="1:8" ht="21.75" customHeight="1">
      <c r="A3" s="95" t="str">
        <f>N_sor2</f>
        <v>посвященное "Дню народного Единства"</v>
      </c>
      <c r="B3" s="95"/>
      <c r="C3" s="95"/>
      <c r="D3" s="95"/>
      <c r="E3" s="95"/>
      <c r="F3" s="95"/>
      <c r="G3" s="95"/>
      <c r="H3" s="95"/>
    </row>
    <row r="4" spans="1:8" ht="28.5" customHeight="1">
      <c r="A4" s="96" t="s">
        <v>19</v>
      </c>
      <c r="B4" s="96"/>
      <c r="C4" s="96"/>
      <c r="D4" s="96"/>
      <c r="E4" s="71"/>
      <c r="F4" s="98"/>
      <c r="G4" s="98"/>
      <c r="H4" s="98"/>
    </row>
    <row r="5" spans="2:30" ht="31.5" customHeight="1">
      <c r="B5" s="13"/>
      <c r="C5" s="94" t="str">
        <f>N_dev</f>
        <v>Девушки среднего возраста</v>
      </c>
      <c r="D5" s="94"/>
      <c r="E5" s="94"/>
      <c r="F5" s="94" t="str">
        <f>const!C10</f>
        <v>1500 метров</v>
      </c>
      <c r="G5" s="94"/>
      <c r="H5" s="13"/>
      <c r="I5" s="5"/>
      <c r="J5" s="1" t="s">
        <v>28</v>
      </c>
      <c r="K5" s="1" t="s">
        <v>29</v>
      </c>
      <c r="N5" s="4"/>
      <c r="O5" s="4"/>
      <c r="P5" s="7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0.25" customHeight="1" thickBot="1">
      <c r="A6" s="2" t="s">
        <v>3</v>
      </c>
      <c r="B6" s="2" t="s">
        <v>0</v>
      </c>
      <c r="C6" s="8" t="s">
        <v>5</v>
      </c>
      <c r="D6" s="2" t="s">
        <v>1</v>
      </c>
      <c r="E6" s="2" t="s">
        <v>40</v>
      </c>
      <c r="F6" s="9" t="s">
        <v>2</v>
      </c>
      <c r="G6" s="9" t="s">
        <v>8</v>
      </c>
      <c r="H6" s="2" t="s">
        <v>4</v>
      </c>
      <c r="I6" s="5"/>
      <c r="J6" s="15"/>
      <c r="K6" s="15"/>
      <c r="N6" s="4"/>
      <c r="O6" s="4"/>
      <c r="P6" s="7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5" customHeight="1" thickTop="1">
      <c r="A7" s="6">
        <v>1</v>
      </c>
      <c r="B7" s="7">
        <v>46</v>
      </c>
      <c r="C7" s="18" t="s">
        <v>38</v>
      </c>
      <c r="D7" s="12" t="s">
        <v>129</v>
      </c>
      <c r="E7" s="12" t="s">
        <v>90</v>
      </c>
      <c r="F7" s="55">
        <f aca="true" t="shared" si="0" ref="F7:F25">(I7*60+J7)/86400</f>
        <v>0.001650462962962963</v>
      </c>
      <c r="G7" s="56">
        <f aca="true" t="shared" si="1" ref="G7:G25">(F7-F$7)*86400</f>
        <v>0</v>
      </c>
      <c r="H7" s="57" t="str">
        <f aca="true" t="shared" si="2" ref="H7:H26">IF(F7&lt;=140.1/86400,"КМС",IF(F7&lt;=150.9/86400,"I разр.",IF(F7&lt;=161.7/86400,"II разр.",IF(F7&lt;=175.2/86400,"III разр.",IF(F7&lt;=191.4/86400,"I юн.",IF(F7&lt;=213/86400,"II юн.",IF(F7&lt;=240/86400,"III юн.","")))))))</f>
        <v>I разр.</v>
      </c>
      <c r="I7" s="5">
        <v>2</v>
      </c>
      <c r="J7" s="15">
        <v>22.6</v>
      </c>
      <c r="K7" s="15"/>
      <c r="L7" s="79"/>
      <c r="N7" s="4"/>
      <c r="O7" s="4"/>
      <c r="P7" s="7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5" customHeight="1">
      <c r="A8" s="6">
        <v>2</v>
      </c>
      <c r="B8" s="7">
        <v>25</v>
      </c>
      <c r="C8" s="7" t="s">
        <v>42</v>
      </c>
      <c r="D8" s="12" t="s">
        <v>73</v>
      </c>
      <c r="E8" s="12" t="s">
        <v>45</v>
      </c>
      <c r="F8" s="59">
        <f t="shared" si="0"/>
        <v>0.0016649305555555556</v>
      </c>
      <c r="G8" s="21">
        <f t="shared" si="1"/>
        <v>1.2500000000000018</v>
      </c>
      <c r="H8" s="6" t="str">
        <f t="shared" si="2"/>
        <v>I разр.</v>
      </c>
      <c r="I8" s="5">
        <v>2</v>
      </c>
      <c r="J8" s="15">
        <v>23.85</v>
      </c>
      <c r="K8" s="15"/>
      <c r="L8" s="79"/>
      <c r="N8" s="4"/>
      <c r="O8" s="4"/>
      <c r="P8" s="7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5" customHeight="1">
      <c r="A9" s="6">
        <v>3</v>
      </c>
      <c r="B9" s="7">
        <v>31</v>
      </c>
      <c r="C9" s="7" t="s">
        <v>42</v>
      </c>
      <c r="D9" s="12" t="s">
        <v>54</v>
      </c>
      <c r="E9" s="12" t="s">
        <v>45</v>
      </c>
      <c r="F9" s="59">
        <f t="shared" si="0"/>
        <v>0.0017025462962962962</v>
      </c>
      <c r="G9" s="21">
        <f t="shared" si="1"/>
        <v>4.499999999999991</v>
      </c>
      <c r="H9" s="6" t="str">
        <f t="shared" si="2"/>
        <v>I разр.</v>
      </c>
      <c r="I9" s="5">
        <v>2</v>
      </c>
      <c r="J9" s="15">
        <v>27.1</v>
      </c>
      <c r="K9" s="15"/>
      <c r="L9" s="79"/>
      <c r="N9" s="4"/>
      <c r="O9" s="4"/>
      <c r="P9" s="7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5" customHeight="1">
      <c r="A10" s="6">
        <v>4</v>
      </c>
      <c r="B10" s="7">
        <v>38</v>
      </c>
      <c r="C10" s="7" t="s">
        <v>42</v>
      </c>
      <c r="D10" s="12" t="s">
        <v>71</v>
      </c>
      <c r="E10" s="12" t="s">
        <v>51</v>
      </c>
      <c r="F10" s="59">
        <f t="shared" si="0"/>
        <v>0.0017259259259259259</v>
      </c>
      <c r="G10" s="21">
        <f t="shared" si="1"/>
        <v>6.519999999999998</v>
      </c>
      <c r="H10" s="6" t="str">
        <f t="shared" si="2"/>
        <v>I разр.</v>
      </c>
      <c r="I10" s="5">
        <v>2</v>
      </c>
      <c r="J10" s="15">
        <v>29.12</v>
      </c>
      <c r="K10" s="15"/>
      <c r="L10" s="79"/>
      <c r="N10" s="4"/>
      <c r="O10" s="4"/>
      <c r="P10" s="7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5" customHeight="1">
      <c r="A11" s="6">
        <v>5</v>
      </c>
      <c r="B11" s="7">
        <v>42</v>
      </c>
      <c r="C11" s="7" t="s">
        <v>42</v>
      </c>
      <c r="D11" s="12" t="s">
        <v>50</v>
      </c>
      <c r="E11" s="12" t="s">
        <v>51</v>
      </c>
      <c r="F11" s="59">
        <f t="shared" si="0"/>
        <v>0.0017337962962962964</v>
      </c>
      <c r="G11" s="21">
        <f t="shared" si="1"/>
        <v>7.200000000000013</v>
      </c>
      <c r="H11" s="6" t="str">
        <f t="shared" si="2"/>
        <v>I разр.</v>
      </c>
      <c r="I11" s="5">
        <v>2</v>
      </c>
      <c r="J11" s="15">
        <v>29.8</v>
      </c>
      <c r="K11" s="15"/>
      <c r="L11" s="79"/>
      <c r="N11" s="4"/>
      <c r="O11" s="4"/>
      <c r="P11" s="7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5" customHeight="1">
      <c r="A12" s="6">
        <v>6</v>
      </c>
      <c r="B12" s="7">
        <v>24</v>
      </c>
      <c r="C12" s="7" t="s">
        <v>38</v>
      </c>
      <c r="D12" s="12" t="s">
        <v>126</v>
      </c>
      <c r="E12" s="12" t="s">
        <v>49</v>
      </c>
      <c r="F12" s="59">
        <f t="shared" si="0"/>
        <v>0.0017538194444444443</v>
      </c>
      <c r="G12" s="21">
        <f t="shared" si="1"/>
        <v>8.929999999999993</v>
      </c>
      <c r="H12" s="6" t="str">
        <f t="shared" si="2"/>
        <v>II разр.</v>
      </c>
      <c r="I12" s="5">
        <v>2</v>
      </c>
      <c r="J12" s="15">
        <v>31.53</v>
      </c>
      <c r="K12" s="15"/>
      <c r="L12" s="79"/>
      <c r="N12" s="4"/>
      <c r="O12" s="4"/>
      <c r="P12" s="7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5" customHeight="1">
      <c r="A13" s="6">
        <v>7</v>
      </c>
      <c r="B13" s="7">
        <v>27</v>
      </c>
      <c r="C13" s="7" t="s">
        <v>42</v>
      </c>
      <c r="D13" s="12" t="s">
        <v>125</v>
      </c>
      <c r="E13" s="12" t="s">
        <v>45</v>
      </c>
      <c r="F13" s="59">
        <f t="shared" si="0"/>
        <v>0.0017648148148148148</v>
      </c>
      <c r="G13" s="21">
        <f t="shared" si="1"/>
        <v>9.879999999999997</v>
      </c>
      <c r="H13" s="6" t="str">
        <f t="shared" si="2"/>
        <v>II разр.</v>
      </c>
      <c r="I13" s="5">
        <v>2</v>
      </c>
      <c r="J13" s="15">
        <v>32.48</v>
      </c>
      <c r="K13" s="15"/>
      <c r="L13" s="79"/>
      <c r="N13" s="4"/>
      <c r="O13" s="4"/>
      <c r="P13" s="7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5" customHeight="1">
      <c r="A14" s="6">
        <v>8</v>
      </c>
      <c r="B14" s="7">
        <v>32</v>
      </c>
      <c r="C14" s="7" t="s">
        <v>38</v>
      </c>
      <c r="D14" s="12" t="s">
        <v>72</v>
      </c>
      <c r="E14" s="12" t="s">
        <v>45</v>
      </c>
      <c r="F14" s="59">
        <f t="shared" si="0"/>
        <v>0.0017658564814814813</v>
      </c>
      <c r="G14" s="21">
        <f t="shared" si="1"/>
        <v>9.969999999999986</v>
      </c>
      <c r="H14" s="6" t="str">
        <f t="shared" si="2"/>
        <v>II разр.</v>
      </c>
      <c r="I14" s="5">
        <v>2</v>
      </c>
      <c r="J14" s="15">
        <v>32.57</v>
      </c>
      <c r="K14" s="15"/>
      <c r="L14" s="79"/>
      <c r="N14" s="4"/>
      <c r="O14" s="4"/>
      <c r="P14" s="7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5" customHeight="1">
      <c r="A15" s="6">
        <v>9</v>
      </c>
      <c r="B15" s="7">
        <v>41</v>
      </c>
      <c r="C15" s="7" t="s">
        <v>42</v>
      </c>
      <c r="D15" s="12" t="s">
        <v>128</v>
      </c>
      <c r="E15" s="12" t="s">
        <v>51</v>
      </c>
      <c r="F15" s="59">
        <f t="shared" si="0"/>
        <v>0.001781712962962963</v>
      </c>
      <c r="G15" s="21">
        <f t="shared" si="1"/>
        <v>11.340000000000007</v>
      </c>
      <c r="H15" s="6" t="str">
        <f t="shared" si="2"/>
        <v>II разр.</v>
      </c>
      <c r="I15" s="5">
        <v>2</v>
      </c>
      <c r="J15" s="15">
        <v>33.94</v>
      </c>
      <c r="K15" s="15"/>
      <c r="L15" s="79"/>
      <c r="N15" s="4"/>
      <c r="O15" s="4"/>
      <c r="P15" s="7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5" customHeight="1">
      <c r="A16" s="6">
        <v>10</v>
      </c>
      <c r="B16" s="7">
        <v>28</v>
      </c>
      <c r="C16" s="7" t="s">
        <v>38</v>
      </c>
      <c r="D16" s="12" t="s">
        <v>132</v>
      </c>
      <c r="E16" s="12" t="s">
        <v>45</v>
      </c>
      <c r="F16" s="59">
        <f t="shared" si="0"/>
        <v>0.0018035879629629628</v>
      </c>
      <c r="G16" s="21">
        <f t="shared" si="1"/>
        <v>13.229999999999986</v>
      </c>
      <c r="H16" s="6" t="str">
        <f t="shared" si="2"/>
        <v>II разр.</v>
      </c>
      <c r="I16" s="5">
        <v>2</v>
      </c>
      <c r="J16" s="15">
        <v>35.83</v>
      </c>
      <c r="K16" s="15"/>
      <c r="L16" s="79"/>
      <c r="N16" s="4"/>
      <c r="O16" s="4"/>
      <c r="P16" s="7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5" customHeight="1">
      <c r="A17" s="6">
        <v>11</v>
      </c>
      <c r="B17" s="7">
        <v>39</v>
      </c>
      <c r="C17" s="7" t="s">
        <v>42</v>
      </c>
      <c r="D17" s="12" t="s">
        <v>137</v>
      </c>
      <c r="E17" s="12" t="s">
        <v>51</v>
      </c>
      <c r="F17" s="59">
        <f t="shared" si="0"/>
        <v>0.0018136574074074073</v>
      </c>
      <c r="G17" s="21">
        <f t="shared" si="1"/>
        <v>14.099999999999989</v>
      </c>
      <c r="H17" s="6" t="str">
        <f t="shared" si="2"/>
        <v>II разр.</v>
      </c>
      <c r="I17" s="5">
        <v>2</v>
      </c>
      <c r="J17" s="15">
        <v>36.7</v>
      </c>
      <c r="K17" s="15"/>
      <c r="L17" s="79"/>
      <c r="N17" s="4"/>
      <c r="O17" s="4"/>
      <c r="P17" s="7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5" customHeight="1">
      <c r="A18" s="6">
        <v>12</v>
      </c>
      <c r="B18" s="7">
        <v>21</v>
      </c>
      <c r="C18" s="7" t="s">
        <v>42</v>
      </c>
      <c r="D18" s="12" t="s">
        <v>74</v>
      </c>
      <c r="E18" s="12" t="s">
        <v>47</v>
      </c>
      <c r="F18" s="59">
        <f t="shared" si="0"/>
        <v>0.001820601851851852</v>
      </c>
      <c r="G18" s="21">
        <f t="shared" si="1"/>
        <v>14.700000000000005</v>
      </c>
      <c r="H18" s="6" t="str">
        <f t="shared" si="2"/>
        <v>II разр.</v>
      </c>
      <c r="I18" s="5">
        <v>2</v>
      </c>
      <c r="J18" s="15">
        <v>37.3</v>
      </c>
      <c r="K18" s="15"/>
      <c r="L18" s="79"/>
      <c r="N18" s="4"/>
      <c r="O18" s="4"/>
      <c r="P18" s="7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5" customHeight="1">
      <c r="A19" s="6">
        <v>13</v>
      </c>
      <c r="B19" s="7">
        <v>35</v>
      </c>
      <c r="C19" s="7" t="s">
        <v>38</v>
      </c>
      <c r="D19" s="12" t="s">
        <v>134</v>
      </c>
      <c r="E19" s="12" t="s">
        <v>94</v>
      </c>
      <c r="F19" s="59">
        <f t="shared" si="0"/>
        <v>0.00185</v>
      </c>
      <c r="G19" s="21">
        <f t="shared" si="1"/>
        <v>17.24000000000001</v>
      </c>
      <c r="H19" s="6" t="str">
        <f t="shared" si="2"/>
        <v>II разр.</v>
      </c>
      <c r="I19" s="5">
        <v>2</v>
      </c>
      <c r="J19" s="15">
        <v>39.84</v>
      </c>
      <c r="K19" s="15"/>
      <c r="L19" s="79"/>
      <c r="N19" s="4"/>
      <c r="O19" s="4"/>
      <c r="P19" s="7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5" customHeight="1">
      <c r="A20" s="6">
        <v>14</v>
      </c>
      <c r="B20" s="7">
        <v>47</v>
      </c>
      <c r="C20" s="7" t="s">
        <v>38</v>
      </c>
      <c r="D20" s="12" t="s">
        <v>139</v>
      </c>
      <c r="E20" s="12" t="s">
        <v>90</v>
      </c>
      <c r="F20" s="59">
        <f t="shared" si="0"/>
        <v>0.0019135416666666665</v>
      </c>
      <c r="G20" s="21">
        <f t="shared" si="1"/>
        <v>22.729999999999983</v>
      </c>
      <c r="H20" s="6" t="str">
        <f t="shared" si="2"/>
        <v>III разр.</v>
      </c>
      <c r="I20" s="5">
        <v>2</v>
      </c>
      <c r="J20" s="15">
        <v>45.33</v>
      </c>
      <c r="K20" s="15"/>
      <c r="L20" s="79"/>
      <c r="N20" s="4"/>
      <c r="O20" s="4"/>
      <c r="P20" s="7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5" customHeight="1">
      <c r="A21" s="6">
        <v>15</v>
      </c>
      <c r="B21" s="7">
        <v>40</v>
      </c>
      <c r="C21" s="7" t="s">
        <v>38</v>
      </c>
      <c r="D21" s="12" t="s">
        <v>138</v>
      </c>
      <c r="E21" s="12" t="s">
        <v>51</v>
      </c>
      <c r="F21" s="59">
        <f t="shared" si="0"/>
        <v>0.0019185185185185184</v>
      </c>
      <c r="G21" s="21">
        <f t="shared" si="1"/>
        <v>23.15999999999999</v>
      </c>
      <c r="H21" s="6" t="str">
        <f t="shared" si="2"/>
        <v>III разр.</v>
      </c>
      <c r="I21" s="5">
        <v>2</v>
      </c>
      <c r="J21" s="15">
        <v>45.76</v>
      </c>
      <c r="K21" s="15"/>
      <c r="L21" s="79"/>
      <c r="N21" s="4"/>
      <c r="O21" s="4"/>
      <c r="P21" s="7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5" customHeight="1">
      <c r="A22" s="6">
        <v>16</v>
      </c>
      <c r="B22" s="7">
        <v>44</v>
      </c>
      <c r="C22" s="7" t="s">
        <v>42</v>
      </c>
      <c r="D22" s="12" t="s">
        <v>131</v>
      </c>
      <c r="E22" s="12" t="s">
        <v>51</v>
      </c>
      <c r="F22" s="59">
        <f t="shared" si="0"/>
        <v>0.0019212962962962964</v>
      </c>
      <c r="G22" s="21">
        <f t="shared" si="1"/>
        <v>23.40000000000001</v>
      </c>
      <c r="H22" s="6" t="str">
        <f t="shared" si="2"/>
        <v>III разр.</v>
      </c>
      <c r="I22" s="5">
        <v>2</v>
      </c>
      <c r="J22" s="15">
        <v>46</v>
      </c>
      <c r="K22" s="15"/>
      <c r="L22" s="79"/>
      <c r="N22" s="4"/>
      <c r="O22" s="4"/>
      <c r="P22" s="7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5" customHeight="1">
      <c r="A23" s="6">
        <v>17</v>
      </c>
      <c r="B23" s="7">
        <v>22</v>
      </c>
      <c r="C23" s="7" t="s">
        <v>38</v>
      </c>
      <c r="D23" s="12" t="s">
        <v>46</v>
      </c>
      <c r="E23" s="12" t="s">
        <v>47</v>
      </c>
      <c r="F23" s="59">
        <f t="shared" si="0"/>
        <v>0.0019697916666666666</v>
      </c>
      <c r="G23" s="21">
        <f t="shared" si="1"/>
        <v>27.589999999999993</v>
      </c>
      <c r="H23" s="6" t="str">
        <f t="shared" si="2"/>
        <v>III разр.</v>
      </c>
      <c r="I23" s="5">
        <v>2</v>
      </c>
      <c r="J23" s="15">
        <v>50.19</v>
      </c>
      <c r="K23" s="15"/>
      <c r="L23" s="79"/>
      <c r="N23" s="4"/>
      <c r="O23" s="4"/>
      <c r="P23" s="7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5" customHeight="1">
      <c r="A24" s="6">
        <v>18</v>
      </c>
      <c r="B24" s="7">
        <v>48</v>
      </c>
      <c r="C24" s="7" t="s">
        <v>38</v>
      </c>
      <c r="D24" s="12" t="s">
        <v>136</v>
      </c>
      <c r="E24" s="12" t="s">
        <v>90</v>
      </c>
      <c r="F24" s="59">
        <f t="shared" si="0"/>
        <v>0.001974652777777778</v>
      </c>
      <c r="G24" s="21">
        <f t="shared" si="1"/>
        <v>28.01000000000001</v>
      </c>
      <c r="H24" s="6" t="str">
        <f t="shared" si="2"/>
        <v>III разр.</v>
      </c>
      <c r="I24" s="5">
        <v>2</v>
      </c>
      <c r="J24" s="15">
        <v>50.61</v>
      </c>
      <c r="K24" s="15"/>
      <c r="L24" s="79"/>
      <c r="N24" s="4"/>
      <c r="O24" s="4"/>
      <c r="P24" s="7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5" customHeight="1">
      <c r="A25" s="6">
        <v>19</v>
      </c>
      <c r="B25" s="7">
        <v>23</v>
      </c>
      <c r="C25" s="7" t="s">
        <v>38</v>
      </c>
      <c r="D25" s="12" t="s">
        <v>53</v>
      </c>
      <c r="E25" s="12" t="s">
        <v>47</v>
      </c>
      <c r="F25" s="59">
        <f t="shared" si="0"/>
        <v>0.002132523148148148</v>
      </c>
      <c r="G25" s="21">
        <f t="shared" si="1"/>
        <v>41.65</v>
      </c>
      <c r="H25" s="6" t="str">
        <f t="shared" si="2"/>
        <v>I юн.</v>
      </c>
      <c r="I25" s="5">
        <v>3</v>
      </c>
      <c r="J25" s="15">
        <v>4.25</v>
      </c>
      <c r="K25" s="15"/>
      <c r="L25" s="79"/>
      <c r="N25" s="4"/>
      <c r="O25" s="4"/>
      <c r="P25" s="7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" customHeight="1">
      <c r="A26" s="6"/>
      <c r="B26" s="7">
        <v>26</v>
      </c>
      <c r="C26" s="7" t="s">
        <v>42</v>
      </c>
      <c r="D26" s="12" t="s">
        <v>56</v>
      </c>
      <c r="E26" s="12" t="s">
        <v>45</v>
      </c>
      <c r="F26" s="59" t="s">
        <v>41</v>
      </c>
      <c r="G26" s="21"/>
      <c r="H26" s="6">
        <f t="shared" si="2"/>
      </c>
      <c r="I26" s="5"/>
      <c r="J26" s="15"/>
      <c r="K26" s="15"/>
      <c r="L26" s="79"/>
      <c r="N26" s="4"/>
      <c r="O26" s="4"/>
      <c r="P26" s="7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6" customHeight="1" thickBot="1">
      <c r="A27" s="23"/>
      <c r="B27" s="24"/>
      <c r="C27" s="24"/>
      <c r="D27" s="27"/>
      <c r="E27" s="24"/>
      <c r="F27" s="58"/>
      <c r="G27" s="54"/>
      <c r="H27" s="23"/>
      <c r="I27" s="5"/>
      <c r="J27" s="15"/>
      <c r="K27" s="15"/>
      <c r="N27" s="4"/>
      <c r="O27" s="4"/>
      <c r="P27" s="7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5.25" customHeight="1" thickTop="1">
      <c r="A28" s="6"/>
      <c r="B28" s="7"/>
      <c r="C28" s="7"/>
      <c r="D28" s="14"/>
      <c r="E28" s="10"/>
      <c r="F28" s="16"/>
      <c r="G28" s="21"/>
      <c r="H28" s="6"/>
      <c r="I28" s="5"/>
      <c r="J28" s="15"/>
      <c r="K28" s="15"/>
      <c r="N28" s="4"/>
      <c r="O28" s="4"/>
      <c r="P28" s="7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30" spans="2:6" ht="12.75">
      <c r="B30" s="75"/>
      <c r="D30" s="75"/>
      <c r="F30" s="75" t="s">
        <v>145</v>
      </c>
    </row>
    <row r="31" spans="2:6" ht="12.75">
      <c r="B31" s="75"/>
      <c r="D31" s="75"/>
      <c r="F31" s="75" t="s">
        <v>146</v>
      </c>
    </row>
    <row r="32" ht="12.75">
      <c r="F32" s="76"/>
    </row>
    <row r="33" ht="12.75">
      <c r="F33" s="76"/>
    </row>
    <row r="34" ht="12.75">
      <c r="F34" s="76"/>
    </row>
    <row r="35" ht="12.75">
      <c r="F35" s="76"/>
    </row>
    <row r="36" ht="12.75">
      <c r="F36" s="76"/>
    </row>
    <row r="40" spans="2:6" ht="13.5">
      <c r="B40" s="77" t="s">
        <v>39</v>
      </c>
      <c r="F40" s="78" t="s">
        <v>57</v>
      </c>
    </row>
  </sheetData>
  <sheetProtection/>
  <mergeCells count="7">
    <mergeCell ref="A1:H1"/>
    <mergeCell ref="C5:E5"/>
    <mergeCell ref="A2:H2"/>
    <mergeCell ref="A3:H3"/>
    <mergeCell ref="A4:D4"/>
    <mergeCell ref="F4:H4"/>
    <mergeCell ref="F5:G5"/>
  </mergeCells>
  <printOptions/>
  <pageMargins left="0.5905511811023623" right="0.3937007874015748" top="0.3937007874015748" bottom="0.3937007874015748" header="0.5118110236220472" footer="0.393700787401574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00B0F0"/>
  </sheetPr>
  <dimension ref="A1:X54"/>
  <sheetViews>
    <sheetView view="pageBreakPreview" zoomScale="130" zoomScaleSheetLayoutView="130" zoomScalePageLayoutView="0" workbookViewId="0" topLeftCell="A28">
      <selection activeCell="G28" sqref="G1:H16384"/>
    </sheetView>
  </sheetViews>
  <sheetFormatPr defaultColWidth="9.140625" defaultRowHeight="12.75"/>
  <cols>
    <col min="1" max="2" width="6.28125" style="1" customWidth="1"/>
    <col min="3" max="3" width="7.7109375" style="1" customWidth="1"/>
    <col min="4" max="4" width="24.57421875" style="1" customWidth="1"/>
    <col min="5" max="5" width="25.00390625" style="1" customWidth="1"/>
    <col min="6" max="6" width="8.8515625" style="1" customWidth="1"/>
    <col min="7" max="7" width="7.00390625" style="1" customWidth="1"/>
    <col min="8" max="8" width="7.8515625" style="1" customWidth="1"/>
    <col min="9" max="9" width="2.8515625" style="1" hidden="1" customWidth="1"/>
    <col min="10" max="10" width="0" style="1" hidden="1" customWidth="1"/>
    <col min="11" max="14" width="9.140625" style="1" customWidth="1"/>
    <col min="15" max="15" width="5.421875" style="1" customWidth="1"/>
    <col min="16" max="16" width="4.28125" style="1" customWidth="1"/>
    <col min="17" max="17" width="26.8515625" style="1" customWidth="1"/>
    <col min="18" max="16384" width="9.140625" style="1" customWidth="1"/>
  </cols>
  <sheetData>
    <row r="1" spans="1:8" ht="18.75">
      <c r="A1" s="93" t="s">
        <v>141</v>
      </c>
      <c r="B1" s="93"/>
      <c r="C1" s="93"/>
      <c r="D1" s="93"/>
      <c r="E1" s="93"/>
      <c r="F1" s="93"/>
      <c r="G1" s="93"/>
      <c r="H1" s="93"/>
    </row>
    <row r="2" spans="1:8" ht="23.25" customHeight="1">
      <c r="A2" s="95" t="str">
        <f>N_sor1</f>
        <v>"Открытое Первенство Московской области",</v>
      </c>
      <c r="B2" s="95"/>
      <c r="C2" s="95"/>
      <c r="D2" s="95"/>
      <c r="E2" s="95"/>
      <c r="F2" s="95"/>
      <c r="G2" s="95"/>
      <c r="H2" s="95"/>
    </row>
    <row r="3" spans="1:8" ht="23.25" customHeight="1">
      <c r="A3" s="95" t="str">
        <f>N_sor2</f>
        <v>посвященное "Дню народного Единства"</v>
      </c>
      <c r="B3" s="95"/>
      <c r="C3" s="95"/>
      <c r="D3" s="95"/>
      <c r="E3" s="95"/>
      <c r="F3" s="95"/>
      <c r="G3" s="95"/>
      <c r="H3" s="95"/>
    </row>
    <row r="4" spans="1:8" ht="16.5" customHeight="1">
      <c r="A4" s="90"/>
      <c r="B4" s="90"/>
      <c r="C4" s="90"/>
      <c r="D4" s="90"/>
      <c r="E4" s="90"/>
      <c r="F4" s="90"/>
      <c r="G4" s="90"/>
      <c r="H4" s="90"/>
    </row>
    <row r="5" spans="1:8" ht="22.5" customHeight="1">
      <c r="A5" s="100" t="s">
        <v>19</v>
      </c>
      <c r="B5" s="100"/>
      <c r="C5" s="100"/>
      <c r="D5" s="100"/>
      <c r="E5" s="73"/>
      <c r="F5" s="101"/>
      <c r="G5" s="101"/>
      <c r="H5" s="101"/>
    </row>
    <row r="6" spans="1:8" ht="22.5" customHeight="1">
      <c r="A6" s="91"/>
      <c r="B6" s="91"/>
      <c r="C6" s="91"/>
      <c r="D6" s="91"/>
      <c r="E6" s="73"/>
      <c r="F6" s="92"/>
      <c r="G6" s="92"/>
      <c r="H6" s="92"/>
    </row>
    <row r="7" spans="2:24" ht="32.25" customHeight="1">
      <c r="B7" s="13"/>
      <c r="C7" s="94" t="str">
        <f>N_un</f>
        <v>Юноши среднего возраста</v>
      </c>
      <c r="D7" s="94"/>
      <c r="E7" s="94"/>
      <c r="F7" s="94" t="str">
        <f>const!C11</f>
        <v>1000 метров</v>
      </c>
      <c r="G7" s="94"/>
      <c r="H7" s="13"/>
      <c r="I7" s="3"/>
      <c r="J7" s="4">
        <v>37.5</v>
      </c>
      <c r="K7" s="4">
        <v>35.4</v>
      </c>
      <c r="L7" s="4"/>
      <c r="M7" s="4"/>
      <c r="N7" s="4"/>
      <c r="O7" s="4"/>
      <c r="P7" s="7"/>
      <c r="Q7" s="4"/>
      <c r="R7" s="4"/>
      <c r="S7" s="4"/>
      <c r="T7" s="4"/>
      <c r="U7" s="4"/>
      <c r="V7" s="4"/>
      <c r="W7" s="4"/>
      <c r="X7" s="4"/>
    </row>
    <row r="8" spans="1:24" ht="12.75" customHeight="1" thickBot="1">
      <c r="A8" s="2" t="s">
        <v>3</v>
      </c>
      <c r="B8" s="2" t="s">
        <v>0</v>
      </c>
      <c r="C8" s="8" t="s">
        <v>5</v>
      </c>
      <c r="D8" s="2" t="s">
        <v>1</v>
      </c>
      <c r="E8" s="2" t="s">
        <v>40</v>
      </c>
      <c r="F8" s="9" t="s">
        <v>2</v>
      </c>
      <c r="G8" s="9" t="s">
        <v>8</v>
      </c>
      <c r="H8" s="2" t="s">
        <v>4</v>
      </c>
      <c r="I8" s="3"/>
      <c r="J8" s="15"/>
      <c r="K8" s="15"/>
      <c r="L8" s="4"/>
      <c r="M8" s="4"/>
      <c r="N8" s="4"/>
      <c r="O8" s="4"/>
      <c r="P8" s="7"/>
      <c r="Q8" s="4"/>
      <c r="R8" s="4"/>
      <c r="S8" s="4"/>
      <c r="T8" s="4"/>
      <c r="U8" s="4"/>
      <c r="V8" s="4"/>
      <c r="W8" s="4"/>
      <c r="X8" s="4"/>
    </row>
    <row r="9" spans="1:24" ht="14.25" customHeight="1" thickTop="1">
      <c r="A9" s="6">
        <v>1</v>
      </c>
      <c r="B9" s="18">
        <v>146</v>
      </c>
      <c r="C9" s="18" t="s">
        <v>42</v>
      </c>
      <c r="D9" s="22" t="s">
        <v>66</v>
      </c>
      <c r="E9" s="11" t="s">
        <v>45</v>
      </c>
      <c r="F9" s="55">
        <f aca="true" t="shared" si="0" ref="F9:F40">(I9*60+J9)/86400</f>
        <v>0.0009270833333333333</v>
      </c>
      <c r="G9" s="53">
        <f aca="true" t="shared" si="1" ref="G9:G40">(F9-F$9)*86400</f>
        <v>0</v>
      </c>
      <c r="H9" s="6" t="str">
        <f aca="true" t="shared" si="2" ref="H9:H41">IF(F9&lt;=82.2/86400,"КМС",IF(F9&lt;=87.8/86400,"I разр.",IF(F9&lt;=94.2/86400,"II разр.",IF(F9&lt;=102/86400,"III разр.",IF(F9&lt;=111.6/86400,"I юн.",IF(F9&lt;=124.4/86400,"II юн.",IF(F9&lt;=140.4/86400,"III юн.","")))))))</f>
        <v>КМС</v>
      </c>
      <c r="I9" s="3">
        <v>1</v>
      </c>
      <c r="J9" s="15">
        <v>20.1</v>
      </c>
      <c r="K9" s="79"/>
      <c r="L9" s="79"/>
      <c r="M9" s="4"/>
      <c r="N9" s="4"/>
      <c r="O9" s="4"/>
      <c r="P9" s="7"/>
      <c r="Q9" s="4"/>
      <c r="R9" s="4"/>
      <c r="S9" s="4"/>
      <c r="T9" s="4"/>
      <c r="U9" s="4"/>
      <c r="V9" s="4"/>
      <c r="W9" s="4"/>
      <c r="X9" s="4"/>
    </row>
    <row r="10" spans="1:24" ht="14.25" customHeight="1">
      <c r="A10" s="6">
        <v>2</v>
      </c>
      <c r="B10" s="7">
        <v>159</v>
      </c>
      <c r="C10" s="7" t="s">
        <v>42</v>
      </c>
      <c r="D10" s="14" t="s">
        <v>91</v>
      </c>
      <c r="E10" s="11" t="s">
        <v>92</v>
      </c>
      <c r="F10" s="59">
        <f t="shared" si="0"/>
        <v>0.0009409722222222222</v>
      </c>
      <c r="G10" s="21">
        <f t="shared" si="1"/>
        <v>1.2000000000000022</v>
      </c>
      <c r="H10" s="6" t="str">
        <f t="shared" si="2"/>
        <v>КМС</v>
      </c>
      <c r="I10" s="3">
        <v>1</v>
      </c>
      <c r="J10" s="15">
        <v>21.3</v>
      </c>
      <c r="K10" s="79"/>
      <c r="L10" s="79"/>
      <c r="M10" s="4"/>
      <c r="N10" s="4"/>
      <c r="O10" s="4"/>
      <c r="P10" s="7"/>
      <c r="Q10" s="4"/>
      <c r="R10" s="4"/>
      <c r="S10" s="4"/>
      <c r="T10" s="4"/>
      <c r="U10" s="4"/>
      <c r="V10" s="4"/>
      <c r="W10" s="4"/>
      <c r="X10" s="4"/>
    </row>
    <row r="11" spans="1:24" ht="14.25" customHeight="1">
      <c r="A11" s="6">
        <v>3</v>
      </c>
      <c r="B11" s="7">
        <v>148</v>
      </c>
      <c r="C11" s="7" t="s">
        <v>38</v>
      </c>
      <c r="D11" s="14" t="s">
        <v>69</v>
      </c>
      <c r="E11" s="11" t="s">
        <v>45</v>
      </c>
      <c r="F11" s="59">
        <f t="shared" si="0"/>
        <v>0.0009457175925925927</v>
      </c>
      <c r="G11" s="21">
        <f t="shared" si="1"/>
        <v>1.6100000000000183</v>
      </c>
      <c r="H11" s="6" t="str">
        <f t="shared" si="2"/>
        <v>КМС</v>
      </c>
      <c r="I11" s="3">
        <v>1</v>
      </c>
      <c r="J11" s="15">
        <v>21.71</v>
      </c>
      <c r="K11" s="79"/>
      <c r="L11" s="79"/>
      <c r="M11" s="4"/>
      <c r="N11" s="4"/>
      <c r="O11" s="4"/>
      <c r="P11" s="7"/>
      <c r="Q11" s="4"/>
      <c r="R11" s="4"/>
      <c r="S11" s="4"/>
      <c r="T11" s="4"/>
      <c r="U11" s="4"/>
      <c r="V11" s="4"/>
      <c r="W11" s="4"/>
      <c r="X11" s="4"/>
    </row>
    <row r="12" spans="1:24" ht="14.25" customHeight="1">
      <c r="A12" s="6">
        <v>4</v>
      </c>
      <c r="B12" s="7">
        <v>167</v>
      </c>
      <c r="C12" s="7" t="s">
        <v>42</v>
      </c>
      <c r="D12" s="14" t="s">
        <v>64</v>
      </c>
      <c r="E12" s="11" t="s">
        <v>65</v>
      </c>
      <c r="F12" s="59">
        <f t="shared" si="0"/>
        <v>0.0009517361111111112</v>
      </c>
      <c r="G12" s="21">
        <f t="shared" si="1"/>
        <v>2.130000000000015</v>
      </c>
      <c r="H12" s="6" t="str">
        <f t="shared" si="2"/>
        <v>I разр.</v>
      </c>
      <c r="I12" s="3">
        <v>1</v>
      </c>
      <c r="J12" s="15">
        <v>22.23</v>
      </c>
      <c r="K12" s="79"/>
      <c r="L12" s="79"/>
      <c r="M12" s="4"/>
      <c r="N12" s="4"/>
      <c r="O12" s="4"/>
      <c r="P12" s="7"/>
      <c r="Q12" s="4"/>
      <c r="R12" s="4"/>
      <c r="S12" s="4"/>
      <c r="T12" s="4"/>
      <c r="U12" s="4"/>
      <c r="V12" s="4"/>
      <c r="W12" s="4"/>
      <c r="X12" s="4"/>
    </row>
    <row r="13" spans="1:24" ht="14.25" customHeight="1">
      <c r="A13" s="6">
        <v>5</v>
      </c>
      <c r="B13" s="7">
        <v>130</v>
      </c>
      <c r="C13" s="7" t="s">
        <v>42</v>
      </c>
      <c r="D13" s="14" t="s">
        <v>98</v>
      </c>
      <c r="E13" s="11" t="s">
        <v>49</v>
      </c>
      <c r="F13" s="59">
        <f t="shared" si="0"/>
        <v>0.0009569444444444445</v>
      </c>
      <c r="G13" s="21">
        <f t="shared" si="1"/>
        <v>2.5800000000000125</v>
      </c>
      <c r="H13" s="6" t="str">
        <f t="shared" si="2"/>
        <v>I разр.</v>
      </c>
      <c r="I13" s="3">
        <v>1</v>
      </c>
      <c r="J13" s="15">
        <v>22.68</v>
      </c>
      <c r="K13" s="79"/>
      <c r="L13" s="79"/>
      <c r="M13" s="4"/>
      <c r="N13" s="4"/>
      <c r="O13" s="4"/>
      <c r="P13" s="7"/>
      <c r="Q13" s="4"/>
      <c r="R13" s="4"/>
      <c r="S13" s="4"/>
      <c r="T13" s="4"/>
      <c r="U13" s="4"/>
      <c r="V13" s="4"/>
      <c r="W13" s="4"/>
      <c r="X13" s="4"/>
    </row>
    <row r="14" spans="1:24" ht="14.25" customHeight="1">
      <c r="A14" s="6">
        <v>6</v>
      </c>
      <c r="B14" s="7">
        <v>154</v>
      </c>
      <c r="C14" s="7" t="s">
        <v>38</v>
      </c>
      <c r="D14" s="14" t="s">
        <v>93</v>
      </c>
      <c r="E14" s="11" t="s">
        <v>94</v>
      </c>
      <c r="F14" s="59">
        <f t="shared" si="0"/>
        <v>0.0009626157407407408</v>
      </c>
      <c r="G14" s="21">
        <f t="shared" si="1"/>
        <v>3.0700000000000096</v>
      </c>
      <c r="H14" s="6" t="str">
        <f t="shared" si="2"/>
        <v>I разр.</v>
      </c>
      <c r="I14" s="3">
        <v>1</v>
      </c>
      <c r="J14" s="15">
        <v>23.17</v>
      </c>
      <c r="K14" s="79"/>
      <c r="L14" s="79"/>
      <c r="M14" s="4"/>
      <c r="N14" s="4"/>
      <c r="O14" s="4"/>
      <c r="P14" s="7"/>
      <c r="Q14" s="4"/>
      <c r="R14" s="4"/>
      <c r="S14" s="4"/>
      <c r="T14" s="4"/>
      <c r="U14" s="4"/>
      <c r="V14" s="4"/>
      <c r="W14" s="4"/>
      <c r="X14" s="4"/>
    </row>
    <row r="15" spans="1:24" ht="14.25" customHeight="1">
      <c r="A15" s="6">
        <v>7</v>
      </c>
      <c r="B15" s="7">
        <v>160</v>
      </c>
      <c r="C15" s="7" t="s">
        <v>42</v>
      </c>
      <c r="D15" s="14" t="s">
        <v>108</v>
      </c>
      <c r="E15" s="11" t="s">
        <v>92</v>
      </c>
      <c r="F15" s="59">
        <f t="shared" si="0"/>
        <v>0.0009829861111111111</v>
      </c>
      <c r="G15" s="21">
        <f t="shared" si="1"/>
        <v>4.830000000000008</v>
      </c>
      <c r="H15" s="6" t="str">
        <f t="shared" si="2"/>
        <v>I разр.</v>
      </c>
      <c r="I15" s="3">
        <v>1</v>
      </c>
      <c r="J15" s="15">
        <v>24.93</v>
      </c>
      <c r="K15" s="79"/>
      <c r="L15" s="79"/>
      <c r="M15" s="4"/>
      <c r="N15" s="4"/>
      <c r="O15" s="4"/>
      <c r="P15" s="7"/>
      <c r="Q15" s="4"/>
      <c r="R15" s="4"/>
      <c r="S15" s="4"/>
      <c r="T15" s="4"/>
      <c r="U15" s="4"/>
      <c r="V15" s="4"/>
      <c r="W15" s="4"/>
      <c r="X15" s="4"/>
    </row>
    <row r="16" spans="1:24" ht="14.25" customHeight="1">
      <c r="A16" s="6">
        <v>8</v>
      </c>
      <c r="B16" s="7">
        <v>169</v>
      </c>
      <c r="C16" s="7" t="s">
        <v>42</v>
      </c>
      <c r="D16" s="14" t="s">
        <v>89</v>
      </c>
      <c r="E16" s="11" t="s">
        <v>90</v>
      </c>
      <c r="F16" s="59">
        <f t="shared" si="0"/>
        <v>0.0009859953703703704</v>
      </c>
      <c r="G16" s="21">
        <f t="shared" si="1"/>
        <v>5.090000000000007</v>
      </c>
      <c r="H16" s="6" t="str">
        <f t="shared" si="2"/>
        <v>I разр.</v>
      </c>
      <c r="I16" s="3">
        <v>1</v>
      </c>
      <c r="J16" s="15">
        <v>25.19</v>
      </c>
      <c r="K16" s="79"/>
      <c r="L16" s="79"/>
      <c r="M16" s="4"/>
      <c r="N16" s="4"/>
      <c r="O16" s="4"/>
      <c r="P16" s="7"/>
      <c r="Q16" s="4"/>
      <c r="R16" s="4"/>
      <c r="S16" s="4"/>
      <c r="T16" s="4"/>
      <c r="U16" s="4"/>
      <c r="V16" s="4"/>
      <c r="W16" s="4"/>
      <c r="X16" s="4"/>
    </row>
    <row r="17" spans="1:24" ht="14.25" customHeight="1">
      <c r="A17" s="6">
        <v>9</v>
      </c>
      <c r="B17" s="7">
        <v>164</v>
      </c>
      <c r="C17" s="7" t="s">
        <v>38</v>
      </c>
      <c r="D17" s="14" t="s">
        <v>61</v>
      </c>
      <c r="E17" s="11" t="s">
        <v>48</v>
      </c>
      <c r="F17" s="59">
        <f t="shared" si="0"/>
        <v>0.000994212962962963</v>
      </c>
      <c r="G17" s="21">
        <f t="shared" si="1"/>
        <v>5.800000000000011</v>
      </c>
      <c r="H17" s="6" t="str">
        <f t="shared" si="2"/>
        <v>I разр.</v>
      </c>
      <c r="I17" s="3">
        <v>1</v>
      </c>
      <c r="J17" s="15">
        <v>25.9</v>
      </c>
      <c r="K17" s="79"/>
      <c r="L17" s="79"/>
      <c r="M17" s="4"/>
      <c r="N17" s="4"/>
      <c r="O17" s="4"/>
      <c r="P17" s="7"/>
      <c r="Q17" s="4"/>
      <c r="R17" s="4"/>
      <c r="S17" s="4"/>
      <c r="T17" s="4"/>
      <c r="U17" s="4"/>
      <c r="V17" s="4"/>
      <c r="W17" s="4"/>
      <c r="X17" s="4"/>
    </row>
    <row r="18" spans="1:24" ht="14.25" customHeight="1">
      <c r="A18" s="6">
        <v>10</v>
      </c>
      <c r="B18" s="7">
        <v>128</v>
      </c>
      <c r="C18" s="7" t="s">
        <v>38</v>
      </c>
      <c r="D18" s="14" t="s">
        <v>101</v>
      </c>
      <c r="E18" s="11" t="s">
        <v>102</v>
      </c>
      <c r="F18" s="59">
        <f t="shared" si="0"/>
        <v>0.000995601851851852</v>
      </c>
      <c r="G18" s="21">
        <f t="shared" si="1"/>
        <v>5.920000000000011</v>
      </c>
      <c r="H18" s="6" t="str">
        <f t="shared" si="2"/>
        <v>I разр.</v>
      </c>
      <c r="I18" s="3">
        <v>1</v>
      </c>
      <c r="J18" s="15">
        <v>26.02</v>
      </c>
      <c r="K18" s="79"/>
      <c r="L18" s="79"/>
      <c r="M18" s="4"/>
      <c r="N18" s="4"/>
      <c r="O18" s="4"/>
      <c r="P18" s="7"/>
      <c r="Q18" s="4"/>
      <c r="R18" s="4"/>
      <c r="S18" s="4"/>
      <c r="T18" s="4"/>
      <c r="U18" s="4"/>
      <c r="V18" s="4"/>
      <c r="W18" s="4"/>
      <c r="X18" s="4"/>
    </row>
    <row r="19" spans="1:24" ht="14.25" customHeight="1">
      <c r="A19" s="6">
        <v>11</v>
      </c>
      <c r="B19" s="7">
        <v>138</v>
      </c>
      <c r="C19" s="7" t="s">
        <v>42</v>
      </c>
      <c r="D19" s="14" t="s">
        <v>100</v>
      </c>
      <c r="E19" s="11" t="s">
        <v>45</v>
      </c>
      <c r="F19" s="59">
        <f t="shared" si="0"/>
        <v>0.0010011574074074074</v>
      </c>
      <c r="G19" s="21">
        <f t="shared" si="1"/>
        <v>6.400000000000008</v>
      </c>
      <c r="H19" s="6" t="str">
        <f t="shared" si="2"/>
        <v>I разр.</v>
      </c>
      <c r="I19" s="3">
        <v>1</v>
      </c>
      <c r="J19" s="15">
        <v>26.5</v>
      </c>
      <c r="K19" s="79"/>
      <c r="L19" s="79"/>
      <c r="M19" s="4"/>
      <c r="N19" s="4"/>
      <c r="O19" s="4"/>
      <c r="P19" s="7"/>
      <c r="Q19" s="4"/>
      <c r="R19" s="4"/>
      <c r="S19" s="4"/>
      <c r="T19" s="4"/>
      <c r="U19" s="4"/>
      <c r="V19" s="4"/>
      <c r="W19" s="4"/>
      <c r="X19" s="4"/>
    </row>
    <row r="20" spans="1:24" ht="14.25" customHeight="1">
      <c r="A20" s="6">
        <v>12</v>
      </c>
      <c r="B20" s="7">
        <v>143</v>
      </c>
      <c r="C20" s="7" t="s">
        <v>38</v>
      </c>
      <c r="D20" s="14" t="s">
        <v>111</v>
      </c>
      <c r="E20" s="11" t="s">
        <v>45</v>
      </c>
      <c r="F20" s="59">
        <f t="shared" si="0"/>
        <v>0.0010045138888888888</v>
      </c>
      <c r="G20" s="21">
        <f t="shared" si="1"/>
        <v>6.689999999999997</v>
      </c>
      <c r="H20" s="6" t="str">
        <f t="shared" si="2"/>
        <v>I разр.</v>
      </c>
      <c r="I20" s="3">
        <v>1</v>
      </c>
      <c r="J20" s="15">
        <v>26.79</v>
      </c>
      <c r="K20" s="79"/>
      <c r="L20" s="79"/>
      <c r="M20" s="4"/>
      <c r="N20" s="4"/>
      <c r="O20" s="4"/>
      <c r="P20" s="7"/>
      <c r="Q20" s="4"/>
      <c r="R20" s="4"/>
      <c r="S20" s="4"/>
      <c r="T20" s="4"/>
      <c r="U20" s="4"/>
      <c r="V20" s="4"/>
      <c r="W20" s="4"/>
      <c r="X20" s="4"/>
    </row>
    <row r="21" spans="1:24" ht="14.25" customHeight="1">
      <c r="A21" s="6">
        <v>13</v>
      </c>
      <c r="B21" s="7">
        <v>134</v>
      </c>
      <c r="C21" s="7" t="s">
        <v>38</v>
      </c>
      <c r="D21" s="14" t="s">
        <v>58</v>
      </c>
      <c r="E21" s="11" t="s">
        <v>45</v>
      </c>
      <c r="F21" s="59">
        <f t="shared" si="0"/>
        <v>0.0010047453703703705</v>
      </c>
      <c r="G21" s="21">
        <f t="shared" si="1"/>
        <v>6.710000000000016</v>
      </c>
      <c r="H21" s="6" t="str">
        <f t="shared" si="2"/>
        <v>I разр.</v>
      </c>
      <c r="I21" s="3">
        <v>1</v>
      </c>
      <c r="J21" s="15">
        <v>26.81</v>
      </c>
      <c r="K21" s="79"/>
      <c r="L21" s="79"/>
      <c r="M21" s="4"/>
      <c r="N21" s="4"/>
      <c r="O21" s="4"/>
      <c r="P21" s="7"/>
      <c r="Q21" s="4"/>
      <c r="R21" s="4"/>
      <c r="S21" s="4"/>
      <c r="T21" s="4"/>
      <c r="U21" s="4"/>
      <c r="V21" s="4"/>
      <c r="W21" s="4"/>
      <c r="X21" s="4"/>
    </row>
    <row r="22" spans="1:24" ht="14.25" customHeight="1">
      <c r="A22" s="6">
        <v>14</v>
      </c>
      <c r="B22" s="7">
        <v>133</v>
      </c>
      <c r="C22" s="7" t="s">
        <v>38</v>
      </c>
      <c r="D22" s="14" t="s">
        <v>75</v>
      </c>
      <c r="E22" s="11" t="s">
        <v>45</v>
      </c>
      <c r="F22" s="59">
        <f t="shared" si="0"/>
        <v>0.0010056712962962964</v>
      </c>
      <c r="G22" s="21">
        <f t="shared" si="1"/>
        <v>6.790000000000015</v>
      </c>
      <c r="H22" s="6" t="str">
        <f t="shared" si="2"/>
        <v>I разр.</v>
      </c>
      <c r="I22" s="3">
        <v>1</v>
      </c>
      <c r="J22" s="15">
        <v>26.89</v>
      </c>
      <c r="K22" s="79"/>
      <c r="L22" s="79"/>
      <c r="M22" s="4"/>
      <c r="N22" s="4"/>
      <c r="O22" s="4"/>
      <c r="P22" s="7"/>
      <c r="Q22" s="4"/>
      <c r="R22" s="4"/>
      <c r="S22" s="4"/>
      <c r="T22" s="4"/>
      <c r="U22" s="4"/>
      <c r="V22" s="4"/>
      <c r="W22" s="4"/>
      <c r="X22" s="4"/>
    </row>
    <row r="23" spans="1:24" ht="14.25" customHeight="1">
      <c r="A23" s="6">
        <v>15</v>
      </c>
      <c r="B23" s="7">
        <v>170</v>
      </c>
      <c r="C23" s="7" t="s">
        <v>38</v>
      </c>
      <c r="D23" s="14" t="s">
        <v>107</v>
      </c>
      <c r="E23" s="11" t="s">
        <v>90</v>
      </c>
      <c r="F23" s="59">
        <f t="shared" si="0"/>
        <v>0.0010265046296296296</v>
      </c>
      <c r="G23" s="21">
        <f t="shared" si="1"/>
        <v>8.590000000000003</v>
      </c>
      <c r="H23" s="6" t="str">
        <f t="shared" si="2"/>
        <v>II разр.</v>
      </c>
      <c r="I23" s="3">
        <v>1</v>
      </c>
      <c r="J23" s="15">
        <v>28.69</v>
      </c>
      <c r="K23" s="79"/>
      <c r="L23" s="79"/>
      <c r="M23" s="4"/>
      <c r="N23" s="4"/>
      <c r="O23" s="4"/>
      <c r="P23" s="7"/>
      <c r="Q23" s="4"/>
      <c r="R23" s="4"/>
      <c r="S23" s="4"/>
      <c r="T23" s="4"/>
      <c r="U23" s="4"/>
      <c r="V23" s="4"/>
      <c r="W23" s="4"/>
      <c r="X23" s="4"/>
    </row>
    <row r="24" spans="1:24" ht="14.25" customHeight="1">
      <c r="A24" s="6">
        <v>16</v>
      </c>
      <c r="B24" s="7">
        <v>152</v>
      </c>
      <c r="C24" s="7" t="s">
        <v>38</v>
      </c>
      <c r="D24" s="14" t="s">
        <v>105</v>
      </c>
      <c r="E24" s="11" t="s">
        <v>45</v>
      </c>
      <c r="F24" s="59">
        <f t="shared" si="0"/>
        <v>0.0010333333333333334</v>
      </c>
      <c r="G24" s="21">
        <f t="shared" si="1"/>
        <v>9.18000000000001</v>
      </c>
      <c r="H24" s="6" t="str">
        <f t="shared" si="2"/>
        <v>II разр.</v>
      </c>
      <c r="I24" s="3">
        <v>1</v>
      </c>
      <c r="J24" s="15">
        <v>29.28</v>
      </c>
      <c r="K24" s="79"/>
      <c r="L24" s="79"/>
      <c r="M24" s="4"/>
      <c r="N24" s="4"/>
      <c r="O24" s="4"/>
      <c r="P24" s="7"/>
      <c r="Q24" s="4"/>
      <c r="R24" s="4"/>
      <c r="S24" s="4"/>
      <c r="T24" s="4"/>
      <c r="U24" s="4"/>
      <c r="V24" s="4"/>
      <c r="W24" s="4"/>
      <c r="X24" s="4"/>
    </row>
    <row r="25" spans="1:24" ht="14.25" customHeight="1">
      <c r="A25" s="6">
        <v>17</v>
      </c>
      <c r="B25" s="7">
        <v>142</v>
      </c>
      <c r="C25" s="7" t="s">
        <v>42</v>
      </c>
      <c r="D25" s="14" t="s">
        <v>62</v>
      </c>
      <c r="E25" s="11" t="s">
        <v>45</v>
      </c>
      <c r="F25" s="59">
        <f t="shared" si="0"/>
        <v>0.0010497685185185185</v>
      </c>
      <c r="G25" s="21">
        <f t="shared" si="1"/>
        <v>10.600000000000001</v>
      </c>
      <c r="H25" s="6" t="str">
        <f t="shared" si="2"/>
        <v>II разр.</v>
      </c>
      <c r="I25" s="3">
        <v>1</v>
      </c>
      <c r="J25" s="15">
        <v>30.7</v>
      </c>
      <c r="K25" s="79"/>
      <c r="L25" s="79"/>
      <c r="M25" s="4"/>
      <c r="N25" s="4"/>
      <c r="O25" s="4"/>
      <c r="P25" s="7"/>
      <c r="Q25" s="4"/>
      <c r="R25" s="4"/>
      <c r="S25" s="4"/>
      <c r="T25" s="4"/>
      <c r="U25" s="4"/>
      <c r="V25" s="4"/>
      <c r="W25" s="4"/>
      <c r="X25" s="4"/>
    </row>
    <row r="26" spans="1:24" ht="14.25" customHeight="1">
      <c r="A26" s="6">
        <v>18</v>
      </c>
      <c r="B26" s="7">
        <v>155</v>
      </c>
      <c r="C26" s="7" t="s">
        <v>42</v>
      </c>
      <c r="D26" s="14" t="s">
        <v>114</v>
      </c>
      <c r="E26" s="11" t="s">
        <v>94</v>
      </c>
      <c r="F26" s="59">
        <f t="shared" si="0"/>
        <v>0.001051388888888889</v>
      </c>
      <c r="G26" s="21">
        <f t="shared" si="1"/>
        <v>10.74000000000002</v>
      </c>
      <c r="H26" s="6" t="str">
        <f t="shared" si="2"/>
        <v>II разр.</v>
      </c>
      <c r="I26" s="3">
        <v>1</v>
      </c>
      <c r="J26" s="15">
        <v>30.84</v>
      </c>
      <c r="K26" s="79"/>
      <c r="L26" s="79"/>
      <c r="M26" s="4"/>
      <c r="N26" s="4"/>
      <c r="O26" s="4"/>
      <c r="P26" s="7"/>
      <c r="Q26" s="4"/>
      <c r="R26" s="4"/>
      <c r="S26" s="4"/>
      <c r="T26" s="4"/>
      <c r="U26" s="4"/>
      <c r="V26" s="4"/>
      <c r="W26" s="4"/>
      <c r="X26" s="4"/>
    </row>
    <row r="27" spans="1:24" ht="14.25" customHeight="1">
      <c r="A27" s="6">
        <v>19</v>
      </c>
      <c r="B27" s="7">
        <v>163</v>
      </c>
      <c r="C27" s="7" t="s">
        <v>38</v>
      </c>
      <c r="D27" s="14" t="s">
        <v>59</v>
      </c>
      <c r="E27" s="11" t="s">
        <v>48</v>
      </c>
      <c r="F27" s="59">
        <f t="shared" si="0"/>
        <v>0.0010634259259259258</v>
      </c>
      <c r="G27" s="21">
        <f t="shared" si="1"/>
        <v>11.779999999999994</v>
      </c>
      <c r="H27" s="6" t="str">
        <f t="shared" si="2"/>
        <v>II разр.</v>
      </c>
      <c r="I27" s="3">
        <v>1</v>
      </c>
      <c r="J27" s="15">
        <v>31.88</v>
      </c>
      <c r="K27" s="79"/>
      <c r="L27" s="79"/>
      <c r="M27" s="4"/>
      <c r="N27" s="4"/>
      <c r="O27" s="4"/>
      <c r="P27" s="7"/>
      <c r="Q27" s="4"/>
      <c r="R27" s="4"/>
      <c r="S27" s="4"/>
      <c r="T27" s="4"/>
      <c r="U27" s="4"/>
      <c r="V27" s="4"/>
      <c r="W27" s="4"/>
      <c r="X27" s="4"/>
    </row>
    <row r="28" spans="1:24" ht="14.25" customHeight="1">
      <c r="A28" s="6">
        <v>20</v>
      </c>
      <c r="B28" s="7">
        <v>157</v>
      </c>
      <c r="C28" s="7" t="s">
        <v>42</v>
      </c>
      <c r="D28" s="14" t="s">
        <v>104</v>
      </c>
      <c r="E28" s="11" t="s">
        <v>94</v>
      </c>
      <c r="F28" s="59">
        <f t="shared" si="0"/>
        <v>0.0010694444444444445</v>
      </c>
      <c r="G28" s="21">
        <f t="shared" si="1"/>
        <v>12.30000000000001</v>
      </c>
      <c r="H28" s="6" t="str">
        <f t="shared" si="2"/>
        <v>II разр.</v>
      </c>
      <c r="I28" s="3">
        <v>1</v>
      </c>
      <c r="J28" s="15">
        <v>32.4</v>
      </c>
      <c r="K28" s="79"/>
      <c r="L28" s="79"/>
      <c r="M28" s="4"/>
      <c r="N28" s="4"/>
      <c r="O28" s="4"/>
      <c r="P28" s="7"/>
      <c r="Q28" s="4"/>
      <c r="R28" s="4"/>
      <c r="S28" s="4"/>
      <c r="T28" s="4"/>
      <c r="U28" s="4"/>
      <c r="V28" s="4"/>
      <c r="W28" s="4"/>
      <c r="X28" s="4"/>
    </row>
    <row r="29" spans="1:24" ht="14.25" customHeight="1">
      <c r="A29" s="6">
        <v>21</v>
      </c>
      <c r="B29" s="7">
        <v>129</v>
      </c>
      <c r="C29" s="7" t="s">
        <v>42</v>
      </c>
      <c r="D29" s="14" t="s">
        <v>78</v>
      </c>
      <c r="E29" s="11" t="s">
        <v>49</v>
      </c>
      <c r="F29" s="59">
        <f t="shared" si="0"/>
        <v>0.0010715277777777778</v>
      </c>
      <c r="G29" s="21">
        <f t="shared" si="1"/>
        <v>12.48000000000001</v>
      </c>
      <c r="H29" s="6" t="str">
        <f t="shared" si="2"/>
        <v>II разр.</v>
      </c>
      <c r="I29" s="3">
        <v>1</v>
      </c>
      <c r="J29" s="15">
        <v>32.58</v>
      </c>
      <c r="K29" s="79"/>
      <c r="L29" s="79"/>
      <c r="M29" s="4"/>
      <c r="N29" s="4"/>
      <c r="O29" s="4"/>
      <c r="P29" s="7"/>
      <c r="Q29" s="4"/>
      <c r="R29" s="4"/>
      <c r="S29" s="4"/>
      <c r="T29" s="4"/>
      <c r="U29" s="4"/>
      <c r="V29" s="4"/>
      <c r="W29" s="4"/>
      <c r="X29" s="4"/>
    </row>
    <row r="30" spans="1:24" ht="14.25" customHeight="1">
      <c r="A30" s="6">
        <v>22</v>
      </c>
      <c r="B30" s="7">
        <v>156</v>
      </c>
      <c r="C30" s="7" t="s">
        <v>42</v>
      </c>
      <c r="D30" s="14" t="s">
        <v>123</v>
      </c>
      <c r="E30" s="11" t="s">
        <v>94</v>
      </c>
      <c r="F30" s="59">
        <f t="shared" si="0"/>
        <v>0.0010731481481481482</v>
      </c>
      <c r="G30" s="21">
        <f t="shared" si="1"/>
        <v>12.620000000000008</v>
      </c>
      <c r="H30" s="6" t="str">
        <f t="shared" si="2"/>
        <v>II разр.</v>
      </c>
      <c r="I30" s="3">
        <v>1</v>
      </c>
      <c r="J30" s="15">
        <v>32.72</v>
      </c>
      <c r="K30" s="15"/>
      <c r="L30" s="4"/>
      <c r="M30" s="4"/>
      <c r="N30" s="4"/>
      <c r="O30" s="4"/>
      <c r="P30" s="7"/>
      <c r="Q30" s="4"/>
      <c r="R30" s="4"/>
      <c r="S30" s="4"/>
      <c r="T30" s="4"/>
      <c r="U30" s="4"/>
      <c r="V30" s="4"/>
      <c r="W30" s="4"/>
      <c r="X30" s="4"/>
    </row>
    <row r="31" spans="1:24" ht="14.25" customHeight="1">
      <c r="A31" s="6">
        <v>23</v>
      </c>
      <c r="B31" s="7">
        <v>135</v>
      </c>
      <c r="C31" s="7" t="s">
        <v>38</v>
      </c>
      <c r="D31" s="14" t="s">
        <v>85</v>
      </c>
      <c r="E31" s="11" t="s">
        <v>45</v>
      </c>
      <c r="F31" s="59">
        <f t="shared" si="0"/>
        <v>0.001074074074074074</v>
      </c>
      <c r="G31" s="21">
        <f t="shared" si="1"/>
        <v>12.700000000000008</v>
      </c>
      <c r="H31" s="6" t="str">
        <f t="shared" si="2"/>
        <v>II разр.</v>
      </c>
      <c r="I31" s="3">
        <v>1</v>
      </c>
      <c r="J31" s="15">
        <v>32.8</v>
      </c>
      <c r="K31" s="15"/>
      <c r="L31" s="4"/>
      <c r="M31" s="4"/>
      <c r="N31" s="4"/>
      <c r="O31" s="4"/>
      <c r="P31" s="7"/>
      <c r="Q31" s="4"/>
      <c r="R31" s="4"/>
      <c r="S31" s="4"/>
      <c r="T31" s="4"/>
      <c r="U31" s="4"/>
      <c r="V31" s="4"/>
      <c r="W31" s="4"/>
      <c r="X31" s="4"/>
    </row>
    <row r="32" spans="1:24" ht="14.25" customHeight="1">
      <c r="A32" s="6">
        <v>24</v>
      </c>
      <c r="B32" s="7">
        <v>223</v>
      </c>
      <c r="C32" s="7" t="s">
        <v>42</v>
      </c>
      <c r="D32" s="14" t="s">
        <v>115</v>
      </c>
      <c r="E32" s="11" t="s">
        <v>90</v>
      </c>
      <c r="F32" s="59">
        <f t="shared" si="0"/>
        <v>0.0010828703703703703</v>
      </c>
      <c r="G32" s="21">
        <f t="shared" si="1"/>
        <v>13.460000000000003</v>
      </c>
      <c r="H32" s="6" t="str">
        <f t="shared" si="2"/>
        <v>II разр.</v>
      </c>
      <c r="I32" s="3">
        <v>1</v>
      </c>
      <c r="J32" s="15">
        <v>33.56</v>
      </c>
      <c r="K32" s="15"/>
      <c r="L32" s="4"/>
      <c r="M32" s="4"/>
      <c r="N32" s="4"/>
      <c r="O32" s="4"/>
      <c r="P32" s="7"/>
      <c r="Q32" s="4"/>
      <c r="R32" s="4"/>
      <c r="S32" s="4"/>
      <c r="T32" s="4"/>
      <c r="U32" s="4"/>
      <c r="V32" s="4"/>
      <c r="W32" s="4"/>
      <c r="X32" s="4"/>
    </row>
    <row r="33" spans="1:24" ht="14.25" customHeight="1">
      <c r="A33" s="6">
        <v>25</v>
      </c>
      <c r="B33" s="7">
        <v>141</v>
      </c>
      <c r="C33" s="7" t="s">
        <v>38</v>
      </c>
      <c r="D33" s="14" t="s">
        <v>88</v>
      </c>
      <c r="E33" s="11" t="s">
        <v>45</v>
      </c>
      <c r="F33" s="59">
        <f t="shared" si="0"/>
        <v>0.0010927083333333333</v>
      </c>
      <c r="G33" s="21">
        <f t="shared" si="1"/>
        <v>14.310000000000008</v>
      </c>
      <c r="H33" s="6" t="str">
        <f t="shared" si="2"/>
        <v>III разр.</v>
      </c>
      <c r="I33" s="3">
        <v>1</v>
      </c>
      <c r="J33" s="15">
        <v>34.41</v>
      </c>
      <c r="K33" s="15"/>
      <c r="L33" s="4"/>
      <c r="M33" s="4"/>
      <c r="N33" s="4"/>
      <c r="O33" s="4"/>
      <c r="P33" s="7"/>
      <c r="Q33" s="4"/>
      <c r="R33" s="4"/>
      <c r="S33" s="4"/>
      <c r="T33" s="4"/>
      <c r="U33" s="4"/>
      <c r="V33" s="4"/>
      <c r="W33" s="4"/>
      <c r="X33" s="4"/>
    </row>
    <row r="34" spans="1:24" ht="14.25" customHeight="1">
      <c r="A34" s="6">
        <v>26</v>
      </c>
      <c r="B34" s="7">
        <v>222</v>
      </c>
      <c r="C34" s="7" t="s">
        <v>42</v>
      </c>
      <c r="D34" s="14" t="s">
        <v>120</v>
      </c>
      <c r="E34" s="11" t="s">
        <v>90</v>
      </c>
      <c r="F34" s="59">
        <f t="shared" si="0"/>
        <v>0.0010967592592592591</v>
      </c>
      <c r="G34" s="21">
        <f t="shared" si="1"/>
        <v>14.659999999999995</v>
      </c>
      <c r="H34" s="6" t="str">
        <f t="shared" si="2"/>
        <v>III разр.</v>
      </c>
      <c r="I34" s="3">
        <v>1</v>
      </c>
      <c r="J34" s="15">
        <v>34.76</v>
      </c>
      <c r="K34" s="15"/>
      <c r="L34" s="4"/>
      <c r="M34" s="4"/>
      <c r="N34" s="4"/>
      <c r="O34" s="4"/>
      <c r="P34" s="7"/>
      <c r="Q34" s="4"/>
      <c r="R34" s="4"/>
      <c r="S34" s="4"/>
      <c r="T34" s="4"/>
      <c r="U34" s="4"/>
      <c r="V34" s="4"/>
      <c r="W34" s="4"/>
      <c r="X34" s="4"/>
    </row>
    <row r="35" spans="1:24" ht="14.25" customHeight="1">
      <c r="A35" s="6">
        <v>27</v>
      </c>
      <c r="B35" s="7">
        <v>224</v>
      </c>
      <c r="C35" s="7" t="s">
        <v>38</v>
      </c>
      <c r="D35" s="14" t="s">
        <v>96</v>
      </c>
      <c r="E35" s="11" t="s">
        <v>90</v>
      </c>
      <c r="F35" s="59">
        <f t="shared" si="0"/>
        <v>0.0011020833333333334</v>
      </c>
      <c r="G35" s="21">
        <f t="shared" si="1"/>
        <v>15.120000000000012</v>
      </c>
      <c r="H35" s="6" t="str">
        <f t="shared" si="2"/>
        <v>III разр.</v>
      </c>
      <c r="I35" s="3">
        <v>1</v>
      </c>
      <c r="J35" s="15">
        <v>35.22</v>
      </c>
      <c r="K35" s="15"/>
      <c r="L35" s="4"/>
      <c r="M35" s="4"/>
      <c r="N35" s="4"/>
      <c r="O35" s="4"/>
      <c r="P35" s="7"/>
      <c r="Q35" s="4"/>
      <c r="R35" s="4"/>
      <c r="S35" s="4"/>
      <c r="T35" s="4"/>
      <c r="U35" s="4"/>
      <c r="V35" s="4"/>
      <c r="W35" s="4"/>
      <c r="X35" s="4"/>
    </row>
    <row r="36" spans="1:24" ht="14.25" customHeight="1">
      <c r="A36" s="6">
        <v>28</v>
      </c>
      <c r="B36" s="7">
        <v>140</v>
      </c>
      <c r="C36" s="7" t="s">
        <v>42</v>
      </c>
      <c r="D36" s="14" t="s">
        <v>86</v>
      </c>
      <c r="E36" s="11" t="s">
        <v>45</v>
      </c>
      <c r="F36" s="59">
        <f t="shared" si="0"/>
        <v>0.0011028935185185185</v>
      </c>
      <c r="G36" s="21">
        <f t="shared" si="1"/>
        <v>15.190000000000001</v>
      </c>
      <c r="H36" s="6" t="str">
        <f t="shared" si="2"/>
        <v>III разр.</v>
      </c>
      <c r="I36" s="3">
        <v>1</v>
      </c>
      <c r="J36" s="15">
        <v>35.29</v>
      </c>
      <c r="K36" s="15"/>
      <c r="L36" s="4"/>
      <c r="M36" s="4"/>
      <c r="N36" s="4"/>
      <c r="O36" s="4"/>
      <c r="P36" s="7"/>
      <c r="Q36" s="4"/>
      <c r="R36" s="4"/>
      <c r="S36" s="4"/>
      <c r="T36" s="4"/>
      <c r="U36" s="4"/>
      <c r="V36" s="4"/>
      <c r="W36" s="4"/>
      <c r="X36" s="4"/>
    </row>
    <row r="37" spans="1:24" ht="14.25" customHeight="1">
      <c r="A37" s="6">
        <v>29</v>
      </c>
      <c r="B37" s="7">
        <v>161</v>
      </c>
      <c r="C37" s="7" t="s">
        <v>38</v>
      </c>
      <c r="D37" s="14" t="s">
        <v>103</v>
      </c>
      <c r="E37" s="11" t="s">
        <v>92</v>
      </c>
      <c r="F37" s="59">
        <f t="shared" si="0"/>
        <v>0.0011136574074074074</v>
      </c>
      <c r="G37" s="21">
        <f t="shared" si="1"/>
        <v>16.120000000000005</v>
      </c>
      <c r="H37" s="6" t="str">
        <f t="shared" si="2"/>
        <v>III разр.</v>
      </c>
      <c r="I37" s="3">
        <v>1</v>
      </c>
      <c r="J37" s="15">
        <v>36.22</v>
      </c>
      <c r="K37" s="15"/>
      <c r="L37" s="4"/>
      <c r="M37" s="4"/>
      <c r="N37" s="4"/>
      <c r="O37" s="4"/>
      <c r="P37" s="7"/>
      <c r="Q37" s="4"/>
      <c r="R37" s="4"/>
      <c r="S37" s="4"/>
      <c r="T37" s="4"/>
      <c r="U37" s="4"/>
      <c r="V37" s="4"/>
      <c r="W37" s="4"/>
      <c r="X37" s="4"/>
    </row>
    <row r="38" spans="1:24" ht="14.25" customHeight="1">
      <c r="A38" s="6">
        <v>30</v>
      </c>
      <c r="B38" s="7">
        <v>147</v>
      </c>
      <c r="C38" s="7" t="s">
        <v>38</v>
      </c>
      <c r="D38" s="14" t="s">
        <v>60</v>
      </c>
      <c r="E38" s="11" t="s">
        <v>45</v>
      </c>
      <c r="F38" s="59">
        <f t="shared" si="0"/>
        <v>0.001113773148148148</v>
      </c>
      <c r="G38" s="21">
        <f t="shared" si="1"/>
        <v>16.129999999999995</v>
      </c>
      <c r="H38" s="6" t="str">
        <f t="shared" si="2"/>
        <v>III разр.</v>
      </c>
      <c r="I38" s="3">
        <v>1</v>
      </c>
      <c r="J38" s="15">
        <v>36.23</v>
      </c>
      <c r="K38" s="15"/>
      <c r="L38" s="4"/>
      <c r="M38" s="4"/>
      <c r="N38" s="4"/>
      <c r="O38" s="4"/>
      <c r="P38" s="7"/>
      <c r="Q38" s="4"/>
      <c r="R38" s="4"/>
      <c r="S38" s="4"/>
      <c r="T38" s="4"/>
      <c r="U38" s="4"/>
      <c r="V38" s="4"/>
      <c r="W38" s="4"/>
      <c r="X38" s="4"/>
    </row>
    <row r="39" spans="1:24" ht="14.25" customHeight="1">
      <c r="A39" s="6">
        <v>31</v>
      </c>
      <c r="B39" s="7">
        <v>162</v>
      </c>
      <c r="C39" s="7" t="s">
        <v>42</v>
      </c>
      <c r="D39" s="14" t="s">
        <v>113</v>
      </c>
      <c r="E39" s="11" t="s">
        <v>92</v>
      </c>
      <c r="F39" s="59">
        <f t="shared" si="0"/>
        <v>0.001180787037037037</v>
      </c>
      <c r="G39" s="21">
        <f t="shared" si="1"/>
        <v>21.92000000000001</v>
      </c>
      <c r="H39" s="6" t="str">
        <f t="shared" si="2"/>
        <v>I юн.</v>
      </c>
      <c r="I39" s="3">
        <v>1</v>
      </c>
      <c r="J39" s="15">
        <v>42.02</v>
      </c>
      <c r="K39" s="15"/>
      <c r="L39" s="4"/>
      <c r="M39" s="4"/>
      <c r="N39" s="4"/>
      <c r="O39" s="4"/>
      <c r="P39" s="7"/>
      <c r="Q39" s="4"/>
      <c r="R39" s="4"/>
      <c r="S39" s="4"/>
      <c r="T39" s="4"/>
      <c r="U39" s="4"/>
      <c r="V39" s="4"/>
      <c r="W39" s="4"/>
      <c r="X39" s="4"/>
    </row>
    <row r="40" spans="1:24" ht="14.25" customHeight="1">
      <c r="A40" s="6">
        <v>32</v>
      </c>
      <c r="B40" s="7">
        <v>168</v>
      </c>
      <c r="C40" s="7" t="s">
        <v>42</v>
      </c>
      <c r="D40" s="14" t="s">
        <v>112</v>
      </c>
      <c r="E40" s="11" t="s">
        <v>43</v>
      </c>
      <c r="F40" s="59">
        <f t="shared" si="0"/>
        <v>0.0012307870370370372</v>
      </c>
      <c r="G40" s="21">
        <f t="shared" si="1"/>
        <v>26.24000000000002</v>
      </c>
      <c r="H40" s="6" t="str">
        <f t="shared" si="2"/>
        <v>I юн.</v>
      </c>
      <c r="I40" s="3">
        <v>1</v>
      </c>
      <c r="J40" s="15">
        <v>46.34</v>
      </c>
      <c r="K40" s="15"/>
      <c r="L40" s="4"/>
      <c r="M40" s="4"/>
      <c r="N40" s="4"/>
      <c r="O40" s="4"/>
      <c r="P40" s="7"/>
      <c r="Q40" s="4"/>
      <c r="R40" s="4"/>
      <c r="S40" s="4"/>
      <c r="T40" s="4"/>
      <c r="U40" s="4"/>
      <c r="V40" s="4"/>
      <c r="W40" s="4"/>
      <c r="X40" s="4"/>
    </row>
    <row r="41" spans="1:24" ht="14.25" customHeight="1">
      <c r="A41" s="6"/>
      <c r="B41" s="7">
        <v>131</v>
      </c>
      <c r="C41" s="7" t="s">
        <v>38</v>
      </c>
      <c r="D41" s="14" t="s">
        <v>77</v>
      </c>
      <c r="E41" s="11" t="s">
        <v>45</v>
      </c>
      <c r="F41" s="59" t="s">
        <v>41</v>
      </c>
      <c r="G41" s="21"/>
      <c r="H41" s="6">
        <f t="shared" si="2"/>
      </c>
      <c r="I41" s="3"/>
      <c r="J41" s="15"/>
      <c r="K41" s="15"/>
      <c r="L41" s="4"/>
      <c r="M41" s="4"/>
      <c r="N41" s="4"/>
      <c r="O41" s="4"/>
      <c r="P41" s="7"/>
      <c r="Q41" s="4"/>
      <c r="R41" s="4"/>
      <c r="S41" s="4"/>
      <c r="T41" s="4"/>
      <c r="U41" s="4"/>
      <c r="V41" s="4"/>
      <c r="W41" s="4"/>
      <c r="X41" s="4"/>
    </row>
    <row r="42" spans="1:24" ht="4.5" customHeight="1" thickBot="1">
      <c r="A42" s="23"/>
      <c r="B42" s="24"/>
      <c r="C42" s="24"/>
      <c r="D42" s="25"/>
      <c r="E42" s="26"/>
      <c r="F42" s="60"/>
      <c r="G42" s="54"/>
      <c r="H42" s="23"/>
      <c r="I42" s="3"/>
      <c r="J42" s="15"/>
      <c r="K42" s="15"/>
      <c r="L42" s="4"/>
      <c r="M42" s="4"/>
      <c r="N42" s="4"/>
      <c r="O42" s="4"/>
      <c r="P42" s="7"/>
      <c r="Q42" s="4"/>
      <c r="R42" s="4"/>
      <c r="S42" s="4"/>
      <c r="T42" s="4"/>
      <c r="U42" s="4"/>
      <c r="V42" s="4"/>
      <c r="W42" s="4"/>
      <c r="X42" s="4"/>
    </row>
    <row r="43" spans="11:12" ht="6" customHeight="1" thickTop="1">
      <c r="K43" s="15"/>
      <c r="L43" s="4"/>
    </row>
    <row r="44" spans="6:7" ht="12.75">
      <c r="F44" s="75" t="s">
        <v>151</v>
      </c>
      <c r="G44" s="80"/>
    </row>
    <row r="45" spans="6:7" ht="12.75">
      <c r="F45" s="75" t="s">
        <v>152</v>
      </c>
      <c r="G45" s="80"/>
    </row>
    <row r="46" spans="6:7" ht="12.75">
      <c r="F46" s="75"/>
      <c r="G46" s="80"/>
    </row>
    <row r="47" spans="6:7" ht="12.75">
      <c r="F47" s="75"/>
      <c r="G47" s="80"/>
    </row>
    <row r="48" spans="6:7" ht="12.75">
      <c r="F48" s="75"/>
      <c r="G48" s="80"/>
    </row>
    <row r="49" spans="6:7" ht="12.75">
      <c r="F49" s="75"/>
      <c r="G49" s="80"/>
    </row>
    <row r="50" spans="6:7" ht="12.75">
      <c r="F50" s="75"/>
      <c r="G50" s="80"/>
    </row>
    <row r="51" spans="6:7" ht="12.75">
      <c r="F51" s="75"/>
      <c r="G51" s="80"/>
    </row>
    <row r="52" ht="12.75">
      <c r="G52" s="80"/>
    </row>
    <row r="53" ht="17.25" customHeight="1">
      <c r="G53" s="80"/>
    </row>
    <row r="54" spans="3:6" ht="12.75" customHeight="1">
      <c r="C54" s="77" t="s">
        <v>39</v>
      </c>
      <c r="F54" s="78" t="s">
        <v>57</v>
      </c>
    </row>
  </sheetData>
  <sheetProtection/>
  <mergeCells count="7">
    <mergeCell ref="A1:H1"/>
    <mergeCell ref="C7:E7"/>
    <mergeCell ref="A2:H2"/>
    <mergeCell ref="A3:H3"/>
    <mergeCell ref="A5:D5"/>
    <mergeCell ref="F5:H5"/>
    <mergeCell ref="F7:G7"/>
  </mergeCells>
  <printOptions/>
  <pageMargins left="0.4724409448818898" right="0.3937007874015748" top="0.1968503937007874" bottom="0.1968503937007874" header="0.5118110236220472" footer="0.196850393700787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00B0F0"/>
  </sheetPr>
  <dimension ref="A1:X37"/>
  <sheetViews>
    <sheetView view="pageBreakPreview" zoomScale="130" zoomScaleNormal="115" zoomScaleSheetLayoutView="130" zoomScalePageLayoutView="0" workbookViewId="0" topLeftCell="A10">
      <selection activeCell="G10" sqref="G1:H16384"/>
    </sheetView>
  </sheetViews>
  <sheetFormatPr defaultColWidth="9.140625" defaultRowHeight="12.75"/>
  <cols>
    <col min="1" max="1" width="6.140625" style="1" customWidth="1"/>
    <col min="2" max="2" width="5.28125" style="1" customWidth="1"/>
    <col min="3" max="3" width="6.7109375" style="1" customWidth="1"/>
    <col min="4" max="4" width="25.00390625" style="1" customWidth="1"/>
    <col min="5" max="5" width="25.421875" style="1" customWidth="1"/>
    <col min="6" max="6" width="9.00390625" style="1" customWidth="1"/>
    <col min="7" max="7" width="8.00390625" style="1" customWidth="1"/>
    <col min="8" max="8" width="7.8515625" style="1" customWidth="1"/>
    <col min="9" max="9" width="5.140625" style="1" hidden="1" customWidth="1"/>
    <col min="10" max="10" width="0" style="1" hidden="1" customWidth="1"/>
    <col min="11" max="14" width="9.140625" style="1" customWidth="1"/>
    <col min="15" max="15" width="5.421875" style="1" customWidth="1"/>
    <col min="16" max="16" width="4.28125" style="1" customWidth="1"/>
    <col min="17" max="17" width="26.8515625" style="1" customWidth="1"/>
    <col min="18" max="16384" width="9.140625" style="1" customWidth="1"/>
  </cols>
  <sheetData>
    <row r="1" spans="1:8" ht="18.75">
      <c r="A1" s="93" t="s">
        <v>141</v>
      </c>
      <c r="B1" s="93"/>
      <c r="C1" s="93"/>
      <c r="D1" s="93"/>
      <c r="E1" s="93"/>
      <c r="F1" s="93"/>
      <c r="G1" s="93"/>
      <c r="H1" s="93"/>
    </row>
    <row r="2" spans="1:8" ht="21.75" customHeight="1">
      <c r="A2" s="95" t="str">
        <f>N_sor1</f>
        <v>"Открытое Первенство Московской области",</v>
      </c>
      <c r="B2" s="95"/>
      <c r="C2" s="95"/>
      <c r="D2" s="95"/>
      <c r="E2" s="95"/>
      <c r="F2" s="95"/>
      <c r="G2" s="95"/>
      <c r="H2" s="95"/>
    </row>
    <row r="3" spans="1:8" ht="21.75" customHeight="1">
      <c r="A3" s="95" t="str">
        <f>N_sor2</f>
        <v>посвященное "Дню народного Единства"</v>
      </c>
      <c r="B3" s="95"/>
      <c r="C3" s="95"/>
      <c r="D3" s="95"/>
      <c r="E3" s="95"/>
      <c r="F3" s="95"/>
      <c r="G3" s="95"/>
      <c r="H3" s="95"/>
    </row>
    <row r="4" spans="1:8" ht="33.75" customHeight="1">
      <c r="A4" s="96" t="s">
        <v>19</v>
      </c>
      <c r="B4" s="96"/>
      <c r="C4" s="96"/>
      <c r="D4" s="96"/>
      <c r="E4" s="71"/>
      <c r="F4" s="98"/>
      <c r="G4" s="98"/>
      <c r="H4" s="98"/>
    </row>
    <row r="5" spans="2:24" ht="33.75" customHeight="1">
      <c r="B5" s="13"/>
      <c r="C5" s="94" t="str">
        <f>N_dev</f>
        <v>Девушки среднего возраста</v>
      </c>
      <c r="D5" s="94"/>
      <c r="E5" s="94"/>
      <c r="F5" s="94" t="str">
        <f>const!C11</f>
        <v>1000 метров</v>
      </c>
      <c r="G5" s="94"/>
      <c r="H5" s="13"/>
      <c r="I5" s="5"/>
      <c r="J5" s="1">
        <v>41.5</v>
      </c>
      <c r="K5" s="1">
        <v>38.7</v>
      </c>
      <c r="L5" s="4"/>
      <c r="M5" s="4"/>
      <c r="N5" s="4"/>
      <c r="O5" s="4"/>
      <c r="P5" s="7"/>
      <c r="Q5" s="4"/>
      <c r="R5" s="4"/>
      <c r="S5" s="4"/>
      <c r="T5" s="4"/>
      <c r="U5" s="4"/>
      <c r="V5" s="4"/>
      <c r="W5" s="4"/>
      <c r="X5" s="4"/>
    </row>
    <row r="6" spans="1:24" ht="18" customHeight="1" thickBot="1">
      <c r="A6" s="2" t="s">
        <v>3</v>
      </c>
      <c r="B6" s="2" t="s">
        <v>0</v>
      </c>
      <c r="C6" s="8" t="s">
        <v>5</v>
      </c>
      <c r="D6" s="2" t="s">
        <v>1</v>
      </c>
      <c r="E6" s="2" t="s">
        <v>40</v>
      </c>
      <c r="F6" s="9" t="s">
        <v>2</v>
      </c>
      <c r="G6" s="9" t="s">
        <v>8</v>
      </c>
      <c r="H6" s="2" t="s">
        <v>4</v>
      </c>
      <c r="I6" s="5"/>
      <c r="J6" s="15"/>
      <c r="K6" s="15"/>
      <c r="L6" s="4"/>
      <c r="M6" s="4"/>
      <c r="N6" s="4"/>
      <c r="O6" s="4"/>
      <c r="P6" s="7"/>
      <c r="Q6" s="4"/>
      <c r="R6" s="4"/>
      <c r="S6" s="4"/>
      <c r="T6" s="4"/>
      <c r="U6" s="4"/>
      <c r="V6" s="4"/>
      <c r="W6" s="4"/>
      <c r="X6" s="4"/>
    </row>
    <row r="7" spans="1:24" ht="15" customHeight="1" thickTop="1">
      <c r="A7" s="6">
        <v>1</v>
      </c>
      <c r="B7" s="7">
        <v>46</v>
      </c>
      <c r="C7" s="18" t="s">
        <v>42</v>
      </c>
      <c r="D7" s="12" t="s">
        <v>129</v>
      </c>
      <c r="E7" s="10" t="s">
        <v>90</v>
      </c>
      <c r="F7" s="55">
        <f aca="true" t="shared" si="0" ref="F7:F24">(I7*60+J7)/86400</f>
        <v>0.0010517361111111111</v>
      </c>
      <c r="G7" s="56">
        <f aca="true" t="shared" si="1" ref="G7:G24">(F7-F$7)*86400</f>
        <v>0</v>
      </c>
      <c r="H7" s="6" t="str">
        <f aca="true" t="shared" si="2" ref="H7:H25">IF(F7&lt;=89.4/86400,"КМС",IF(F7&lt;=95.8/86400,"I разр.",IF(F7&lt;=102/86400,"II разр.",IF(F7&lt;=110/86400,"III разр.",IF(F7&lt;=119.6/86400,"I юн.",IF(F7&lt;=132.4/86400,"II юн.",IF(F7&lt;=148.4/86400,"III юн.","")))))))</f>
        <v>I разр.</v>
      </c>
      <c r="I7" s="5">
        <v>1</v>
      </c>
      <c r="J7" s="15">
        <v>30.87</v>
      </c>
      <c r="K7" s="15"/>
      <c r="L7" s="79"/>
      <c r="M7" s="4"/>
      <c r="N7" s="4"/>
      <c r="O7" s="4"/>
      <c r="P7" s="7"/>
      <c r="Q7" s="4"/>
      <c r="R7" s="4"/>
      <c r="S7" s="4"/>
      <c r="T7" s="4"/>
      <c r="U7" s="4"/>
      <c r="V7" s="4"/>
      <c r="W7" s="4"/>
      <c r="X7" s="4"/>
    </row>
    <row r="8" spans="1:24" ht="15" customHeight="1">
      <c r="A8" s="6">
        <v>2</v>
      </c>
      <c r="B8" s="7">
        <v>25</v>
      </c>
      <c r="C8" s="7" t="s">
        <v>38</v>
      </c>
      <c r="D8" s="12" t="s">
        <v>73</v>
      </c>
      <c r="E8" s="10" t="s">
        <v>45</v>
      </c>
      <c r="F8" s="59">
        <f t="shared" si="0"/>
        <v>0.001071412037037037</v>
      </c>
      <c r="G8" s="21">
        <f t="shared" si="1"/>
        <v>1.6999999999999897</v>
      </c>
      <c r="H8" s="6" t="str">
        <f t="shared" si="2"/>
        <v>I разр.</v>
      </c>
      <c r="I8" s="5">
        <v>1</v>
      </c>
      <c r="J8" s="15">
        <v>32.57</v>
      </c>
      <c r="K8" s="15"/>
      <c r="L8" s="79"/>
      <c r="M8" s="4"/>
      <c r="N8" s="4"/>
      <c r="O8" s="4"/>
      <c r="P8" s="7"/>
      <c r="Q8" s="4"/>
      <c r="R8" s="4"/>
      <c r="S8" s="4"/>
      <c r="T8" s="4"/>
      <c r="U8" s="4"/>
      <c r="V8" s="4"/>
      <c r="W8" s="4"/>
      <c r="X8" s="4"/>
    </row>
    <row r="9" spans="1:24" ht="15" customHeight="1">
      <c r="A9" s="6">
        <v>3</v>
      </c>
      <c r="B9" s="7">
        <v>31</v>
      </c>
      <c r="C9" s="7" t="s">
        <v>42</v>
      </c>
      <c r="D9" s="12" t="s">
        <v>54</v>
      </c>
      <c r="E9" s="10" t="s">
        <v>45</v>
      </c>
      <c r="F9" s="59">
        <f t="shared" si="0"/>
        <v>0.0010725694444444446</v>
      </c>
      <c r="G9" s="21">
        <f t="shared" si="1"/>
        <v>1.8000000000000078</v>
      </c>
      <c r="H9" s="6" t="str">
        <f t="shared" si="2"/>
        <v>I разр.</v>
      </c>
      <c r="I9" s="5">
        <v>1</v>
      </c>
      <c r="J9" s="15">
        <v>32.67</v>
      </c>
      <c r="K9" s="15"/>
      <c r="L9" s="79"/>
      <c r="M9" s="4"/>
      <c r="N9" s="4"/>
      <c r="O9" s="4"/>
      <c r="P9" s="7"/>
      <c r="Q9" s="4"/>
      <c r="R9" s="4"/>
      <c r="S9" s="4"/>
      <c r="T9" s="4"/>
      <c r="U9" s="4"/>
      <c r="V9" s="4"/>
      <c r="W9" s="4"/>
      <c r="X9" s="4"/>
    </row>
    <row r="10" spans="1:24" ht="15" customHeight="1">
      <c r="A10" s="6">
        <v>4</v>
      </c>
      <c r="B10" s="7">
        <v>38</v>
      </c>
      <c r="C10" s="7" t="s">
        <v>38</v>
      </c>
      <c r="D10" s="12" t="s">
        <v>71</v>
      </c>
      <c r="E10" s="10" t="s">
        <v>51</v>
      </c>
      <c r="F10" s="59">
        <f t="shared" si="0"/>
        <v>0.0011177083333333332</v>
      </c>
      <c r="G10" s="21">
        <f t="shared" si="1"/>
        <v>5.699999999999984</v>
      </c>
      <c r="H10" s="6" t="str">
        <f t="shared" si="2"/>
        <v>II разр.</v>
      </c>
      <c r="I10" s="5">
        <v>1</v>
      </c>
      <c r="J10" s="15">
        <v>36.57</v>
      </c>
      <c r="K10" s="15"/>
      <c r="L10" s="79"/>
      <c r="M10" s="4"/>
      <c r="N10" s="4"/>
      <c r="O10" s="4"/>
      <c r="P10" s="7"/>
      <c r="Q10" s="4"/>
      <c r="R10" s="4"/>
      <c r="S10" s="4"/>
      <c r="T10" s="4"/>
      <c r="U10" s="4"/>
      <c r="V10" s="4"/>
      <c r="W10" s="4"/>
      <c r="X10" s="4"/>
    </row>
    <row r="11" spans="1:24" ht="15" customHeight="1">
      <c r="A11" s="6">
        <v>5</v>
      </c>
      <c r="B11" s="7">
        <v>32</v>
      </c>
      <c r="C11" s="7" t="s">
        <v>38</v>
      </c>
      <c r="D11" s="12" t="s">
        <v>72</v>
      </c>
      <c r="E11" s="10" t="s">
        <v>45</v>
      </c>
      <c r="F11" s="59">
        <f t="shared" si="0"/>
        <v>0.0011180555555555555</v>
      </c>
      <c r="G11" s="21">
        <f t="shared" si="1"/>
        <v>5.729999999999993</v>
      </c>
      <c r="H11" s="6" t="str">
        <f t="shared" si="2"/>
        <v>II разр.</v>
      </c>
      <c r="I11" s="5">
        <v>1</v>
      </c>
      <c r="J11" s="15">
        <v>36.6</v>
      </c>
      <c r="K11" s="15"/>
      <c r="L11" s="79"/>
      <c r="M11" s="4"/>
      <c r="N11" s="4"/>
      <c r="O11" s="4"/>
      <c r="P11" s="7"/>
      <c r="Q11" s="4"/>
      <c r="R11" s="4"/>
      <c r="S11" s="4"/>
      <c r="T11" s="4"/>
      <c r="U11" s="4"/>
      <c r="V11" s="4"/>
      <c r="W11" s="4"/>
      <c r="X11" s="4"/>
    </row>
    <row r="12" spans="1:24" ht="15" customHeight="1">
      <c r="A12" s="6">
        <v>6</v>
      </c>
      <c r="B12" s="7">
        <v>42</v>
      </c>
      <c r="C12" s="7" t="s">
        <v>42</v>
      </c>
      <c r="D12" s="12" t="s">
        <v>50</v>
      </c>
      <c r="E12" s="10" t="s">
        <v>51</v>
      </c>
      <c r="F12" s="59">
        <f t="shared" si="0"/>
        <v>0.001132638888888889</v>
      </c>
      <c r="G12" s="21">
        <f t="shared" si="1"/>
        <v>6.990000000000005</v>
      </c>
      <c r="H12" s="6" t="str">
        <f t="shared" si="2"/>
        <v>II разр.</v>
      </c>
      <c r="I12" s="5">
        <v>1</v>
      </c>
      <c r="J12" s="15">
        <v>37.86</v>
      </c>
      <c r="K12" s="15"/>
      <c r="L12" s="79"/>
      <c r="M12" s="4"/>
      <c r="N12" s="4"/>
      <c r="O12" s="4"/>
      <c r="P12" s="7"/>
      <c r="Q12" s="4"/>
      <c r="R12" s="4"/>
      <c r="S12" s="4"/>
      <c r="T12" s="4"/>
      <c r="U12" s="4"/>
      <c r="V12" s="4"/>
      <c r="W12" s="4"/>
      <c r="X12" s="4"/>
    </row>
    <row r="13" spans="1:24" ht="15" customHeight="1">
      <c r="A13" s="6">
        <v>7</v>
      </c>
      <c r="B13" s="7">
        <v>28</v>
      </c>
      <c r="C13" s="7" t="s">
        <v>42</v>
      </c>
      <c r="D13" s="12" t="s">
        <v>132</v>
      </c>
      <c r="E13" s="10" t="s">
        <v>45</v>
      </c>
      <c r="F13" s="59">
        <f t="shared" si="0"/>
        <v>0.0011469907407407407</v>
      </c>
      <c r="G13" s="21">
        <f t="shared" si="1"/>
        <v>8.229999999999997</v>
      </c>
      <c r="H13" s="6" t="str">
        <f t="shared" si="2"/>
        <v>II разр.</v>
      </c>
      <c r="I13" s="5">
        <v>1</v>
      </c>
      <c r="J13" s="15">
        <v>39.1</v>
      </c>
      <c r="K13" s="15"/>
      <c r="L13" s="79"/>
      <c r="M13" s="4"/>
      <c r="N13" s="4"/>
      <c r="O13" s="4"/>
      <c r="P13" s="7"/>
      <c r="Q13" s="4"/>
      <c r="R13" s="4"/>
      <c r="S13" s="4"/>
      <c r="T13" s="4"/>
      <c r="U13" s="4"/>
      <c r="V13" s="4"/>
      <c r="W13" s="4"/>
      <c r="X13" s="4"/>
    </row>
    <row r="14" spans="1:24" ht="15" customHeight="1">
      <c r="A14" s="6">
        <v>8</v>
      </c>
      <c r="B14" s="7">
        <v>39</v>
      </c>
      <c r="C14" s="7" t="s">
        <v>42</v>
      </c>
      <c r="D14" s="12" t="s">
        <v>137</v>
      </c>
      <c r="E14" s="10" t="s">
        <v>51</v>
      </c>
      <c r="F14" s="59">
        <f t="shared" si="0"/>
        <v>0.001151851851851852</v>
      </c>
      <c r="G14" s="21">
        <f t="shared" si="1"/>
        <v>8.650000000000013</v>
      </c>
      <c r="H14" s="6" t="str">
        <f t="shared" si="2"/>
        <v>II разр.</v>
      </c>
      <c r="I14" s="5">
        <v>1</v>
      </c>
      <c r="J14" s="15">
        <v>39.52</v>
      </c>
      <c r="K14" s="15"/>
      <c r="L14" s="79"/>
      <c r="M14" s="4"/>
      <c r="N14" s="4"/>
      <c r="O14" s="4"/>
      <c r="P14" s="7"/>
      <c r="Q14" s="4"/>
      <c r="R14" s="4"/>
      <c r="S14" s="4"/>
      <c r="T14" s="4"/>
      <c r="U14" s="4"/>
      <c r="V14" s="4"/>
      <c r="W14" s="4"/>
      <c r="X14" s="4"/>
    </row>
    <row r="15" spans="1:24" ht="15" customHeight="1">
      <c r="A15" s="6">
        <v>9</v>
      </c>
      <c r="B15" s="7">
        <v>37</v>
      </c>
      <c r="C15" s="7" t="s">
        <v>42</v>
      </c>
      <c r="D15" s="12" t="s">
        <v>133</v>
      </c>
      <c r="E15" s="10" t="s">
        <v>92</v>
      </c>
      <c r="F15" s="59">
        <f t="shared" si="0"/>
        <v>0.0011586805555555556</v>
      </c>
      <c r="G15" s="21">
        <f t="shared" si="1"/>
        <v>9.24</v>
      </c>
      <c r="H15" s="6" t="str">
        <f t="shared" si="2"/>
        <v>II разр.</v>
      </c>
      <c r="I15" s="5">
        <v>1</v>
      </c>
      <c r="J15" s="15">
        <v>40.11</v>
      </c>
      <c r="K15" s="15"/>
      <c r="L15" s="79"/>
      <c r="M15" s="4"/>
      <c r="N15" s="4"/>
      <c r="O15" s="4"/>
      <c r="P15" s="7"/>
      <c r="Q15" s="4"/>
      <c r="R15" s="4"/>
      <c r="S15" s="4"/>
      <c r="T15" s="4"/>
      <c r="U15" s="4"/>
      <c r="V15" s="4"/>
      <c r="W15" s="4"/>
      <c r="X15" s="4"/>
    </row>
    <row r="16" spans="1:24" ht="15" customHeight="1">
      <c r="A16" s="6">
        <v>10</v>
      </c>
      <c r="B16" s="7">
        <v>41</v>
      </c>
      <c r="C16" s="7" t="s">
        <v>38</v>
      </c>
      <c r="D16" s="12" t="s">
        <v>128</v>
      </c>
      <c r="E16" s="10" t="s">
        <v>51</v>
      </c>
      <c r="F16" s="59">
        <f t="shared" si="0"/>
        <v>0.0011620370370370372</v>
      </c>
      <c r="G16" s="21">
        <f t="shared" si="1"/>
        <v>9.530000000000008</v>
      </c>
      <c r="H16" s="6" t="str">
        <f t="shared" si="2"/>
        <v>II разр.</v>
      </c>
      <c r="I16" s="5">
        <v>1</v>
      </c>
      <c r="J16" s="15">
        <v>40.4</v>
      </c>
      <c r="K16" s="15"/>
      <c r="L16" s="79"/>
      <c r="M16" s="4"/>
      <c r="N16" s="4"/>
      <c r="O16" s="4"/>
      <c r="P16" s="7"/>
      <c r="Q16" s="4"/>
      <c r="R16" s="4"/>
      <c r="S16" s="4"/>
      <c r="T16" s="4"/>
      <c r="U16" s="4"/>
      <c r="V16" s="4"/>
      <c r="W16" s="4"/>
      <c r="X16" s="4"/>
    </row>
    <row r="17" spans="1:24" ht="15" customHeight="1">
      <c r="A17" s="6">
        <v>11</v>
      </c>
      <c r="B17" s="7">
        <v>36</v>
      </c>
      <c r="C17" s="7" t="s">
        <v>38</v>
      </c>
      <c r="D17" s="12" t="s">
        <v>127</v>
      </c>
      <c r="E17" s="10" t="s">
        <v>92</v>
      </c>
      <c r="F17" s="59">
        <f t="shared" si="0"/>
        <v>0.001166550925925926</v>
      </c>
      <c r="G17" s="21">
        <f t="shared" si="1"/>
        <v>9.919999999999996</v>
      </c>
      <c r="H17" s="6" t="str">
        <f t="shared" si="2"/>
        <v>II разр.</v>
      </c>
      <c r="I17" s="5">
        <v>1</v>
      </c>
      <c r="J17" s="15">
        <v>40.79</v>
      </c>
      <c r="K17" s="15"/>
      <c r="L17" s="79"/>
      <c r="M17" s="4"/>
      <c r="N17" s="4"/>
      <c r="O17" s="4"/>
      <c r="P17" s="7"/>
      <c r="Q17" s="4"/>
      <c r="R17" s="4"/>
      <c r="S17" s="4"/>
      <c r="T17" s="4"/>
      <c r="U17" s="4"/>
      <c r="V17" s="4"/>
      <c r="W17" s="4"/>
      <c r="X17" s="4"/>
    </row>
    <row r="18" spans="1:24" ht="15" customHeight="1">
      <c r="A18" s="6">
        <v>12</v>
      </c>
      <c r="B18" s="7">
        <v>35</v>
      </c>
      <c r="C18" s="7" t="s">
        <v>38</v>
      </c>
      <c r="D18" s="12" t="s">
        <v>134</v>
      </c>
      <c r="E18" s="10" t="s">
        <v>94</v>
      </c>
      <c r="F18" s="59">
        <f t="shared" si="0"/>
        <v>0.0011755787037037036</v>
      </c>
      <c r="G18" s="21">
        <f t="shared" si="1"/>
        <v>10.699999999999992</v>
      </c>
      <c r="H18" s="6" t="str">
        <f t="shared" si="2"/>
        <v>II разр.</v>
      </c>
      <c r="I18" s="5">
        <v>1</v>
      </c>
      <c r="J18" s="15">
        <v>41.57</v>
      </c>
      <c r="K18" s="15"/>
      <c r="L18" s="79"/>
      <c r="M18" s="4"/>
      <c r="N18" s="4"/>
      <c r="O18" s="4"/>
      <c r="P18" s="7"/>
      <c r="Q18" s="4"/>
      <c r="R18" s="4"/>
      <c r="S18" s="4"/>
      <c r="T18" s="4"/>
      <c r="U18" s="4"/>
      <c r="V18" s="4"/>
      <c r="W18" s="4"/>
      <c r="X18" s="4"/>
    </row>
    <row r="19" spans="1:24" ht="15" customHeight="1">
      <c r="A19" s="6">
        <v>13</v>
      </c>
      <c r="B19" s="7">
        <v>47</v>
      </c>
      <c r="C19" s="7" t="s">
        <v>38</v>
      </c>
      <c r="D19" s="12" t="s">
        <v>139</v>
      </c>
      <c r="E19" s="10" t="s">
        <v>90</v>
      </c>
      <c r="F19" s="59">
        <f t="shared" si="0"/>
        <v>0.0012082175925925925</v>
      </c>
      <c r="G19" s="21">
        <f t="shared" si="1"/>
        <v>13.519999999999992</v>
      </c>
      <c r="H19" s="6" t="str">
        <f t="shared" si="2"/>
        <v>III разр.</v>
      </c>
      <c r="I19" s="5">
        <v>1</v>
      </c>
      <c r="J19" s="15">
        <v>44.39</v>
      </c>
      <c r="K19" s="15"/>
      <c r="L19" s="79"/>
      <c r="M19" s="4"/>
      <c r="N19" s="4"/>
      <c r="O19" s="4"/>
      <c r="P19" s="7"/>
      <c r="Q19" s="4"/>
      <c r="R19" s="4"/>
      <c r="S19" s="4"/>
      <c r="T19" s="4"/>
      <c r="U19" s="4"/>
      <c r="V19" s="4"/>
      <c r="W19" s="4"/>
      <c r="X19" s="4"/>
    </row>
    <row r="20" spans="1:24" ht="15" customHeight="1">
      <c r="A20" s="6">
        <v>14</v>
      </c>
      <c r="B20" s="7">
        <v>40</v>
      </c>
      <c r="C20" s="7" t="s">
        <v>42</v>
      </c>
      <c r="D20" s="12" t="s">
        <v>138</v>
      </c>
      <c r="E20" s="10" t="s">
        <v>51</v>
      </c>
      <c r="F20" s="59">
        <f t="shared" si="0"/>
        <v>0.0012218749999999999</v>
      </c>
      <c r="G20" s="21">
        <f t="shared" si="1"/>
        <v>14.699999999999987</v>
      </c>
      <c r="H20" s="6" t="str">
        <f t="shared" si="2"/>
        <v>III разр.</v>
      </c>
      <c r="I20" s="5">
        <v>1</v>
      </c>
      <c r="J20" s="15">
        <v>45.57</v>
      </c>
      <c r="K20" s="15"/>
      <c r="L20" s="79"/>
      <c r="M20" s="4"/>
      <c r="N20" s="4"/>
      <c r="O20" s="4"/>
      <c r="P20" s="7"/>
      <c r="Q20" s="4"/>
      <c r="R20" s="4"/>
      <c r="S20" s="4"/>
      <c r="T20" s="4"/>
      <c r="U20" s="4"/>
      <c r="V20" s="4"/>
      <c r="W20" s="4"/>
      <c r="X20" s="4"/>
    </row>
    <row r="21" spans="1:24" ht="15" customHeight="1">
      <c r="A21" s="6">
        <v>15</v>
      </c>
      <c r="B21" s="7">
        <v>44</v>
      </c>
      <c r="C21" s="7" t="s">
        <v>38</v>
      </c>
      <c r="D21" s="12" t="s">
        <v>131</v>
      </c>
      <c r="E21" s="10" t="s">
        <v>51</v>
      </c>
      <c r="F21" s="59">
        <f t="shared" si="0"/>
        <v>0.0012229166666666666</v>
      </c>
      <c r="G21" s="21">
        <f t="shared" si="1"/>
        <v>14.789999999999996</v>
      </c>
      <c r="H21" s="6" t="str">
        <f t="shared" si="2"/>
        <v>III разр.</v>
      </c>
      <c r="I21" s="5">
        <v>1</v>
      </c>
      <c r="J21" s="15">
        <v>45.66</v>
      </c>
      <c r="K21" s="15"/>
      <c r="L21" s="79"/>
      <c r="M21" s="4"/>
      <c r="N21" s="4"/>
      <c r="O21" s="4"/>
      <c r="P21" s="7"/>
      <c r="Q21" s="4"/>
      <c r="R21" s="4"/>
      <c r="S21" s="4"/>
      <c r="T21" s="4"/>
      <c r="U21" s="4"/>
      <c r="V21" s="4"/>
      <c r="W21" s="4"/>
      <c r="X21" s="4"/>
    </row>
    <row r="22" spans="1:24" ht="15" customHeight="1">
      <c r="A22" s="6">
        <v>16</v>
      </c>
      <c r="B22" s="7">
        <v>48</v>
      </c>
      <c r="C22" s="7" t="s">
        <v>42</v>
      </c>
      <c r="D22" s="12" t="s">
        <v>136</v>
      </c>
      <c r="E22" s="10" t="s">
        <v>90</v>
      </c>
      <c r="F22" s="59">
        <f t="shared" si="0"/>
        <v>0.001261226851851852</v>
      </c>
      <c r="G22" s="21">
        <f t="shared" si="1"/>
        <v>18.1</v>
      </c>
      <c r="H22" s="6" t="str">
        <f t="shared" si="2"/>
        <v>III разр.</v>
      </c>
      <c r="I22" s="5">
        <v>1</v>
      </c>
      <c r="J22" s="15">
        <v>48.97</v>
      </c>
      <c r="K22" s="15"/>
      <c r="L22" s="79"/>
      <c r="M22" s="4"/>
      <c r="N22" s="4"/>
      <c r="O22" s="4"/>
      <c r="P22" s="7"/>
      <c r="Q22" s="4"/>
      <c r="R22" s="4"/>
      <c r="S22" s="4"/>
      <c r="T22" s="4"/>
      <c r="U22" s="4"/>
      <c r="V22" s="4"/>
      <c r="W22" s="4"/>
      <c r="X22" s="4"/>
    </row>
    <row r="23" spans="1:24" ht="15" customHeight="1">
      <c r="A23" s="6">
        <v>17</v>
      </c>
      <c r="B23" s="7">
        <v>24</v>
      </c>
      <c r="C23" s="7" t="s">
        <v>42</v>
      </c>
      <c r="D23" s="12" t="s">
        <v>126</v>
      </c>
      <c r="E23" s="10" t="s">
        <v>49</v>
      </c>
      <c r="F23" s="59">
        <f t="shared" si="0"/>
        <v>0.0012997685185185185</v>
      </c>
      <c r="G23" s="21">
        <f t="shared" si="1"/>
        <v>21.429999999999993</v>
      </c>
      <c r="H23" s="6" t="str">
        <f t="shared" si="2"/>
        <v>I юн.</v>
      </c>
      <c r="I23" s="5">
        <v>1</v>
      </c>
      <c r="J23" s="15">
        <v>52.3</v>
      </c>
      <c r="K23" s="15"/>
      <c r="L23" s="79"/>
      <c r="M23" s="4"/>
      <c r="N23" s="4"/>
      <c r="O23" s="4"/>
      <c r="P23" s="7"/>
      <c r="Q23" s="4"/>
      <c r="R23" s="4"/>
      <c r="S23" s="4"/>
      <c r="T23" s="4"/>
      <c r="U23" s="4"/>
      <c r="V23" s="4"/>
      <c r="W23" s="4"/>
      <c r="X23" s="4"/>
    </row>
    <row r="24" spans="1:24" ht="15" customHeight="1">
      <c r="A24" s="6">
        <v>18</v>
      </c>
      <c r="B24" s="7">
        <v>30</v>
      </c>
      <c r="C24" s="7" t="s">
        <v>38</v>
      </c>
      <c r="D24" s="12" t="s">
        <v>130</v>
      </c>
      <c r="E24" s="10" t="s">
        <v>45</v>
      </c>
      <c r="F24" s="59">
        <f t="shared" si="0"/>
        <v>0.001354050925925926</v>
      </c>
      <c r="G24" s="21">
        <f t="shared" si="1"/>
        <v>26.12000000000001</v>
      </c>
      <c r="H24" s="6" t="str">
        <f t="shared" si="2"/>
        <v>I юн.</v>
      </c>
      <c r="I24" s="5">
        <v>1</v>
      </c>
      <c r="J24" s="15">
        <v>56.99</v>
      </c>
      <c r="K24" s="15"/>
      <c r="L24" s="79"/>
      <c r="M24" s="4"/>
      <c r="N24" s="4"/>
      <c r="O24" s="4"/>
      <c r="P24" s="7"/>
      <c r="Q24" s="4"/>
      <c r="R24" s="4"/>
      <c r="S24" s="4"/>
      <c r="T24" s="4"/>
      <c r="U24" s="4"/>
      <c r="V24" s="4"/>
      <c r="W24" s="4"/>
      <c r="X24" s="4"/>
    </row>
    <row r="25" spans="1:24" ht="15" customHeight="1">
      <c r="A25" s="6"/>
      <c r="B25" s="7">
        <v>29</v>
      </c>
      <c r="C25" s="7" t="s">
        <v>42</v>
      </c>
      <c r="D25" s="14" t="s">
        <v>55</v>
      </c>
      <c r="E25" s="12" t="s">
        <v>45</v>
      </c>
      <c r="F25" s="59" t="s">
        <v>41</v>
      </c>
      <c r="G25" s="21"/>
      <c r="H25" s="6">
        <f t="shared" si="2"/>
      </c>
      <c r="I25" s="5"/>
      <c r="J25" s="15"/>
      <c r="K25" s="15"/>
      <c r="L25" s="79"/>
      <c r="M25" s="4"/>
      <c r="N25" s="4"/>
      <c r="O25" s="4"/>
      <c r="P25" s="7"/>
      <c r="Q25" s="4"/>
      <c r="R25" s="4"/>
      <c r="S25" s="4"/>
      <c r="T25" s="4"/>
      <c r="U25" s="4"/>
      <c r="V25" s="4"/>
      <c r="W25" s="4"/>
      <c r="X25" s="4"/>
    </row>
    <row r="26" spans="1:24" ht="3" customHeight="1" thickBot="1">
      <c r="A26" s="23"/>
      <c r="B26" s="24"/>
      <c r="C26" s="24"/>
      <c r="D26" s="27"/>
      <c r="E26" s="24"/>
      <c r="F26" s="60"/>
      <c r="G26" s="54"/>
      <c r="H26" s="23"/>
      <c r="I26" s="5"/>
      <c r="J26" s="15"/>
      <c r="K26" s="15"/>
      <c r="L26" s="4"/>
      <c r="M26" s="4"/>
      <c r="N26" s="4"/>
      <c r="O26" s="4"/>
      <c r="P26" s="7"/>
      <c r="Q26" s="4"/>
      <c r="R26" s="4"/>
      <c r="S26" s="4"/>
      <c r="T26" s="4"/>
      <c r="U26" s="4"/>
      <c r="V26" s="4"/>
      <c r="W26" s="4"/>
      <c r="X26" s="4"/>
    </row>
    <row r="27" spans="6:7" ht="15.75" customHeight="1" thickTop="1">
      <c r="F27" s="31"/>
      <c r="G27" s="32"/>
    </row>
    <row r="28" spans="2:6" ht="12.75">
      <c r="B28" s="75"/>
      <c r="F28" s="75" t="s">
        <v>149</v>
      </c>
    </row>
    <row r="29" spans="2:6" ht="12.75">
      <c r="B29" s="75"/>
      <c r="F29" s="75" t="s">
        <v>150</v>
      </c>
    </row>
    <row r="37" spans="2:6" ht="13.5">
      <c r="B37" s="77" t="s">
        <v>39</v>
      </c>
      <c r="F37" s="78" t="s">
        <v>57</v>
      </c>
    </row>
  </sheetData>
  <sheetProtection/>
  <mergeCells count="7">
    <mergeCell ref="A1:H1"/>
    <mergeCell ref="C5:E5"/>
    <mergeCell ref="A2:H2"/>
    <mergeCell ref="A3:H3"/>
    <mergeCell ref="A4:D4"/>
    <mergeCell ref="F4:H4"/>
    <mergeCell ref="F5:G5"/>
  </mergeCells>
  <printOptions/>
  <pageMargins left="0.4724409448818898" right="0.3937007874015748" top="0.1968503937007874" bottom="0.1968503937007874" header="0.5118110236220472" footer="0.3937007874015748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AD34"/>
  <sheetViews>
    <sheetView view="pageBreakPreview" zoomScale="130" zoomScaleSheetLayoutView="130" zoomScalePageLayoutView="0" workbookViewId="0" topLeftCell="A1">
      <selection activeCell="G6" sqref="G1:H16384"/>
    </sheetView>
  </sheetViews>
  <sheetFormatPr defaultColWidth="9.140625" defaultRowHeight="12.75"/>
  <cols>
    <col min="1" max="1" width="6.28125" style="34" customWidth="1"/>
    <col min="2" max="2" width="6.421875" style="34" customWidth="1"/>
    <col min="3" max="3" width="7.421875" style="34" customWidth="1"/>
    <col min="4" max="4" width="24.00390625" style="34" customWidth="1"/>
    <col min="5" max="5" width="26.00390625" style="34" customWidth="1"/>
    <col min="6" max="6" width="8.7109375" style="34" customWidth="1"/>
    <col min="7" max="7" width="7.140625" style="34" customWidth="1"/>
    <col min="8" max="8" width="7.8515625" style="34" customWidth="1"/>
    <col min="9" max="9" width="4.140625" style="34" hidden="1" customWidth="1"/>
    <col min="10" max="10" width="7.28125" style="34" hidden="1" customWidth="1"/>
    <col min="11" max="14" width="9.140625" style="34" customWidth="1"/>
    <col min="15" max="15" width="5.421875" style="34" customWidth="1"/>
    <col min="16" max="16" width="4.28125" style="34" customWidth="1"/>
    <col min="17" max="17" width="26.8515625" style="34" customWidth="1"/>
    <col min="18" max="16384" width="9.140625" style="34" customWidth="1"/>
  </cols>
  <sheetData>
    <row r="1" spans="1:8" ht="18.75">
      <c r="A1" s="93" t="s">
        <v>141</v>
      </c>
      <c r="B1" s="93"/>
      <c r="C1" s="93"/>
      <c r="D1" s="93"/>
      <c r="E1" s="93"/>
      <c r="F1" s="93"/>
      <c r="G1" s="93"/>
      <c r="H1" s="93"/>
    </row>
    <row r="2" spans="1:8" ht="22.5" customHeight="1">
      <c r="A2" s="95" t="str">
        <f>N_sor1</f>
        <v>"Открытое Первенство Московской области",</v>
      </c>
      <c r="B2" s="95"/>
      <c r="C2" s="95"/>
      <c r="D2" s="95"/>
      <c r="E2" s="95"/>
      <c r="F2" s="95"/>
      <c r="G2" s="95"/>
      <c r="H2" s="95"/>
    </row>
    <row r="3" spans="1:8" ht="22.5" customHeight="1">
      <c r="A3" s="95" t="str">
        <f>N_sor2</f>
        <v>посвященное "Дню народного Единства"</v>
      </c>
      <c r="B3" s="95"/>
      <c r="C3" s="95"/>
      <c r="D3" s="95"/>
      <c r="E3" s="95"/>
      <c r="F3" s="95"/>
      <c r="G3" s="95"/>
      <c r="H3" s="95"/>
    </row>
    <row r="4" spans="1:8" ht="33.75" customHeight="1">
      <c r="A4" s="102" t="s">
        <v>19</v>
      </c>
      <c r="B4" s="102"/>
      <c r="C4" s="102"/>
      <c r="D4" s="102"/>
      <c r="E4" s="72"/>
      <c r="F4" s="103"/>
      <c r="G4" s="103"/>
      <c r="H4" s="103"/>
    </row>
    <row r="5" spans="2:30" ht="21.75" customHeight="1">
      <c r="B5" s="35"/>
      <c r="C5" s="104" t="str">
        <f>N_un</f>
        <v>Юноши среднего возраста</v>
      </c>
      <c r="D5" s="104"/>
      <c r="E5" s="104"/>
      <c r="F5" s="105" t="s">
        <v>37</v>
      </c>
      <c r="G5" s="105"/>
      <c r="H5" s="35"/>
      <c r="I5" s="37"/>
      <c r="J5" s="38" t="s">
        <v>30</v>
      </c>
      <c r="K5" s="38" t="s">
        <v>31</v>
      </c>
      <c r="N5" s="38"/>
      <c r="O5" s="38"/>
      <c r="P5" s="39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1:30" ht="12.75" customHeight="1" thickBot="1">
      <c r="A6" s="40" t="s">
        <v>3</v>
      </c>
      <c r="B6" s="40" t="s">
        <v>0</v>
      </c>
      <c r="C6" s="41" t="s">
        <v>5</v>
      </c>
      <c r="D6" s="40" t="s">
        <v>1</v>
      </c>
      <c r="E6" s="40" t="s">
        <v>40</v>
      </c>
      <c r="F6" s="42" t="s">
        <v>2</v>
      </c>
      <c r="G6" s="42" t="s">
        <v>8</v>
      </c>
      <c r="H6" s="40" t="s">
        <v>4</v>
      </c>
      <c r="I6" s="37"/>
      <c r="J6" s="43"/>
      <c r="K6" s="43"/>
      <c r="N6" s="38"/>
      <c r="O6" s="38"/>
      <c r="P6" s="39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ht="12.75" customHeight="1" thickTop="1">
      <c r="A7" s="44">
        <v>1</v>
      </c>
      <c r="B7" s="45">
        <v>146</v>
      </c>
      <c r="C7" s="45" t="s">
        <v>38</v>
      </c>
      <c r="D7" s="46" t="s">
        <v>66</v>
      </c>
      <c r="E7" s="47" t="s">
        <v>45</v>
      </c>
      <c r="F7" s="55">
        <f aca="true" t="shared" si="0" ref="F7:F22">(I7*60+J7)/86400</f>
        <v>0.0029422453703703707</v>
      </c>
      <c r="G7" s="53">
        <f aca="true" t="shared" si="1" ref="G7:G22">(F7-F$7)*86400</f>
        <v>0</v>
      </c>
      <c r="H7" s="19" t="str">
        <f aca="true" t="shared" si="2" ref="H7:H25">IF(F7&lt;=269/86400,"КМС",IF(F7&lt;=288/86400,"I разр.",IF(F7&lt;=309.8/86400,"II разр.",IF(F7&lt;=336.8/86400,"III разр.",IF(F7&lt;=369.2/86400,"I юн.",IF(F7&lt;=412.4/86400,"II юн.",IF(F7&lt;=466.4/86400,"III юн.","")))))))</f>
        <v>КМС</v>
      </c>
      <c r="I7" s="37">
        <v>4</v>
      </c>
      <c r="J7" s="43">
        <v>14.21</v>
      </c>
      <c r="K7" s="79"/>
      <c r="N7" s="38"/>
      <c r="O7" s="38"/>
      <c r="P7" s="39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0" ht="12.75" customHeight="1">
      <c r="A8" s="44">
        <v>2</v>
      </c>
      <c r="B8" s="39">
        <v>151</v>
      </c>
      <c r="C8" s="39" t="s">
        <v>42</v>
      </c>
      <c r="D8" s="46" t="s">
        <v>70</v>
      </c>
      <c r="E8" s="47" t="s">
        <v>45</v>
      </c>
      <c r="F8" s="59">
        <f t="shared" si="0"/>
        <v>0.003048263888888889</v>
      </c>
      <c r="G8" s="21">
        <f t="shared" si="1"/>
        <v>9.159999999999982</v>
      </c>
      <c r="H8" s="6" t="str">
        <f t="shared" si="2"/>
        <v>КМС</v>
      </c>
      <c r="I8" s="37">
        <v>4</v>
      </c>
      <c r="J8" s="43">
        <v>23.37</v>
      </c>
      <c r="K8" s="79"/>
      <c r="N8" s="38"/>
      <c r="O8" s="38"/>
      <c r="P8" s="39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</row>
    <row r="9" spans="1:30" ht="12.75" customHeight="1">
      <c r="A9" s="44">
        <v>3</v>
      </c>
      <c r="B9" s="39">
        <v>159</v>
      </c>
      <c r="C9" s="39" t="s">
        <v>42</v>
      </c>
      <c r="D9" s="46" t="s">
        <v>91</v>
      </c>
      <c r="E9" s="47" t="s">
        <v>92</v>
      </c>
      <c r="F9" s="59">
        <f t="shared" si="0"/>
        <v>0.003081944444444444</v>
      </c>
      <c r="G9" s="21">
        <f t="shared" si="1"/>
        <v>12.069999999999936</v>
      </c>
      <c r="H9" s="6" t="str">
        <f t="shared" si="2"/>
        <v>КМС</v>
      </c>
      <c r="I9" s="37">
        <v>4</v>
      </c>
      <c r="J9" s="43">
        <v>26.28</v>
      </c>
      <c r="K9" s="79"/>
      <c r="N9" s="38"/>
      <c r="O9" s="38"/>
      <c r="P9" s="39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</row>
    <row r="10" spans="1:30" ht="12.75" customHeight="1">
      <c r="A10" s="44">
        <v>4</v>
      </c>
      <c r="B10" s="39">
        <v>139</v>
      </c>
      <c r="C10" s="39" t="s">
        <v>42</v>
      </c>
      <c r="D10" s="46" t="s">
        <v>67</v>
      </c>
      <c r="E10" s="47" t="s">
        <v>45</v>
      </c>
      <c r="F10" s="59">
        <f t="shared" si="0"/>
        <v>0.0031621527777777776</v>
      </c>
      <c r="G10" s="21">
        <f t="shared" si="1"/>
        <v>18.99999999999996</v>
      </c>
      <c r="H10" s="6" t="str">
        <f t="shared" si="2"/>
        <v>I разр.</v>
      </c>
      <c r="I10" s="37">
        <v>4</v>
      </c>
      <c r="J10" s="43">
        <v>33.21</v>
      </c>
      <c r="K10" s="79"/>
      <c r="N10" s="38"/>
      <c r="O10" s="38"/>
      <c r="P10" s="39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30" ht="12.75" customHeight="1">
      <c r="A11" s="44">
        <v>5</v>
      </c>
      <c r="B11" s="39">
        <v>133</v>
      </c>
      <c r="C11" s="39" t="s">
        <v>42</v>
      </c>
      <c r="D11" s="46" t="s">
        <v>75</v>
      </c>
      <c r="E11" s="47" t="s">
        <v>45</v>
      </c>
      <c r="F11" s="59">
        <f t="shared" si="0"/>
        <v>0.0032285879629629626</v>
      </c>
      <c r="G11" s="21">
        <f t="shared" si="1"/>
        <v>24.739999999999945</v>
      </c>
      <c r="H11" s="6" t="str">
        <f t="shared" si="2"/>
        <v>I разр.</v>
      </c>
      <c r="I11" s="37">
        <v>4</v>
      </c>
      <c r="J11" s="43">
        <v>38.95</v>
      </c>
      <c r="K11" s="79"/>
      <c r="N11" s="38"/>
      <c r="O11" s="38"/>
      <c r="P11" s="39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</row>
    <row r="12" spans="1:30" ht="12.75" customHeight="1">
      <c r="A12" s="44">
        <v>6</v>
      </c>
      <c r="B12" s="39">
        <v>130</v>
      </c>
      <c r="C12" s="39" t="s">
        <v>38</v>
      </c>
      <c r="D12" s="46" t="s">
        <v>98</v>
      </c>
      <c r="E12" s="47" t="s">
        <v>49</v>
      </c>
      <c r="F12" s="59">
        <f t="shared" si="0"/>
        <v>0.003232986111111111</v>
      </c>
      <c r="G12" s="21">
        <f t="shared" si="1"/>
        <v>25.119999999999962</v>
      </c>
      <c r="H12" s="6" t="str">
        <f t="shared" si="2"/>
        <v>I разр.</v>
      </c>
      <c r="I12" s="37">
        <v>4</v>
      </c>
      <c r="J12" s="43">
        <v>39.33</v>
      </c>
      <c r="K12" s="79"/>
      <c r="N12" s="38"/>
      <c r="O12" s="38"/>
      <c r="P12" s="39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</row>
    <row r="13" spans="1:30" ht="12.75" customHeight="1">
      <c r="A13" s="44">
        <v>7</v>
      </c>
      <c r="B13" s="39">
        <v>167</v>
      </c>
      <c r="C13" s="39" t="s">
        <v>38</v>
      </c>
      <c r="D13" s="46" t="s">
        <v>64</v>
      </c>
      <c r="E13" s="47" t="s">
        <v>65</v>
      </c>
      <c r="F13" s="59">
        <f t="shared" si="0"/>
        <v>0.0032443287037037037</v>
      </c>
      <c r="G13" s="21">
        <f t="shared" si="1"/>
        <v>26.099999999999973</v>
      </c>
      <c r="H13" s="6" t="str">
        <f t="shared" si="2"/>
        <v>I разр.</v>
      </c>
      <c r="I13" s="37">
        <v>4</v>
      </c>
      <c r="J13" s="43">
        <v>40.31</v>
      </c>
      <c r="K13" s="79"/>
      <c r="N13" s="38"/>
      <c r="O13" s="38"/>
      <c r="P13" s="39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ht="12.75" customHeight="1">
      <c r="A14" s="44">
        <v>8</v>
      </c>
      <c r="B14" s="39">
        <v>164</v>
      </c>
      <c r="C14" s="39" t="s">
        <v>42</v>
      </c>
      <c r="D14" s="46" t="s">
        <v>61</v>
      </c>
      <c r="E14" s="47" t="s">
        <v>48</v>
      </c>
      <c r="F14" s="59">
        <f t="shared" si="0"/>
        <v>0.0033311342592592594</v>
      </c>
      <c r="G14" s="21">
        <f t="shared" si="1"/>
        <v>33.59999999999999</v>
      </c>
      <c r="H14" s="6" t="str">
        <f t="shared" si="2"/>
        <v>I разр.</v>
      </c>
      <c r="I14" s="37">
        <v>4</v>
      </c>
      <c r="J14" s="43">
        <v>47.81</v>
      </c>
      <c r="K14" s="79"/>
      <c r="N14" s="38"/>
      <c r="O14" s="38"/>
      <c r="P14" s="39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</row>
    <row r="15" spans="1:30" ht="12.75" customHeight="1">
      <c r="A15" s="44">
        <v>9</v>
      </c>
      <c r="B15" s="39">
        <v>154</v>
      </c>
      <c r="C15" s="39" t="s">
        <v>42</v>
      </c>
      <c r="D15" s="46" t="s">
        <v>93</v>
      </c>
      <c r="E15" s="47" t="s">
        <v>94</v>
      </c>
      <c r="F15" s="59">
        <f t="shared" si="0"/>
        <v>0.0033396990740740744</v>
      </c>
      <c r="G15" s="21">
        <f t="shared" si="1"/>
        <v>34.339999999999996</v>
      </c>
      <c r="H15" s="6" t="str">
        <f t="shared" si="2"/>
        <v>II разр.</v>
      </c>
      <c r="I15" s="37">
        <v>4</v>
      </c>
      <c r="J15" s="43">
        <v>48.55</v>
      </c>
      <c r="K15" s="79"/>
      <c r="N15" s="38"/>
      <c r="O15" s="38"/>
      <c r="P15" s="39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</row>
    <row r="16" spans="1:30" ht="12.75" customHeight="1">
      <c r="A16" s="44">
        <v>10</v>
      </c>
      <c r="B16" s="39">
        <v>134</v>
      </c>
      <c r="C16" s="39" t="s">
        <v>38</v>
      </c>
      <c r="D16" s="46" t="s">
        <v>58</v>
      </c>
      <c r="E16" s="47" t="s">
        <v>45</v>
      </c>
      <c r="F16" s="59">
        <f t="shared" si="0"/>
        <v>0.003368171296296296</v>
      </c>
      <c r="G16" s="21">
        <f t="shared" si="1"/>
        <v>36.79999999999996</v>
      </c>
      <c r="H16" s="6" t="str">
        <f t="shared" si="2"/>
        <v>II разр.</v>
      </c>
      <c r="I16" s="37">
        <v>4</v>
      </c>
      <c r="J16" s="43">
        <v>51.01</v>
      </c>
      <c r="K16" s="79"/>
      <c r="N16" s="38"/>
      <c r="O16" s="38"/>
      <c r="P16" s="39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  <row r="17" spans="1:30" ht="12.75" customHeight="1">
      <c r="A17" s="44">
        <v>11</v>
      </c>
      <c r="B17" s="39">
        <v>142</v>
      </c>
      <c r="C17" s="39" t="s">
        <v>42</v>
      </c>
      <c r="D17" s="46" t="s">
        <v>62</v>
      </c>
      <c r="E17" s="47" t="s">
        <v>45</v>
      </c>
      <c r="F17" s="59">
        <f t="shared" si="0"/>
        <v>0.0034780092592592592</v>
      </c>
      <c r="G17" s="21">
        <f t="shared" si="1"/>
        <v>46.28999999999997</v>
      </c>
      <c r="H17" s="6" t="str">
        <f t="shared" si="2"/>
        <v>II разр.</v>
      </c>
      <c r="I17" s="37">
        <v>5</v>
      </c>
      <c r="J17" s="43">
        <v>0.5</v>
      </c>
      <c r="K17" s="79"/>
      <c r="N17" s="38"/>
      <c r="O17" s="38"/>
      <c r="P17" s="39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</row>
    <row r="18" spans="1:30" ht="12.75" customHeight="1">
      <c r="A18" s="44">
        <v>12</v>
      </c>
      <c r="B18" s="39">
        <v>135</v>
      </c>
      <c r="C18" s="39" t="s">
        <v>42</v>
      </c>
      <c r="D18" s="46" t="s">
        <v>85</v>
      </c>
      <c r="E18" s="47" t="s">
        <v>45</v>
      </c>
      <c r="F18" s="59">
        <f t="shared" si="0"/>
        <v>0.0035538194444444445</v>
      </c>
      <c r="G18" s="21">
        <f t="shared" si="1"/>
        <v>52.83999999999998</v>
      </c>
      <c r="H18" s="6" t="str">
        <f t="shared" si="2"/>
        <v>II разр.</v>
      </c>
      <c r="I18" s="37">
        <v>5</v>
      </c>
      <c r="J18" s="43">
        <v>7.05</v>
      </c>
      <c r="K18" s="79"/>
      <c r="N18" s="38"/>
      <c r="O18" s="38"/>
      <c r="P18" s="39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</row>
    <row r="19" spans="1:30" ht="12.75" customHeight="1">
      <c r="A19" s="44">
        <v>13</v>
      </c>
      <c r="B19" s="39">
        <v>155</v>
      </c>
      <c r="C19" s="39" t="s">
        <v>38</v>
      </c>
      <c r="D19" s="46" t="s">
        <v>114</v>
      </c>
      <c r="E19" s="47" t="s">
        <v>94</v>
      </c>
      <c r="F19" s="59">
        <f t="shared" si="0"/>
        <v>0.003572222222222222</v>
      </c>
      <c r="G19" s="21">
        <f t="shared" si="1"/>
        <v>54.42999999999994</v>
      </c>
      <c r="H19" s="6" t="str">
        <f t="shared" si="2"/>
        <v>II разр.</v>
      </c>
      <c r="I19" s="37">
        <v>5</v>
      </c>
      <c r="J19" s="43">
        <v>8.64</v>
      </c>
      <c r="K19" s="79"/>
      <c r="N19" s="38"/>
      <c r="O19" s="38"/>
      <c r="P19" s="39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0" ht="12.75" customHeight="1">
      <c r="A20" s="44">
        <v>14</v>
      </c>
      <c r="B20" s="39">
        <v>147</v>
      </c>
      <c r="C20" s="39" t="s">
        <v>38</v>
      </c>
      <c r="D20" s="46" t="s">
        <v>60</v>
      </c>
      <c r="E20" s="47" t="s">
        <v>45</v>
      </c>
      <c r="F20" s="59">
        <f t="shared" si="0"/>
        <v>0.003592013888888889</v>
      </c>
      <c r="G20" s="21">
        <f t="shared" si="1"/>
        <v>56.13999999999998</v>
      </c>
      <c r="H20" s="6" t="str">
        <f t="shared" si="2"/>
        <v>III разр.</v>
      </c>
      <c r="I20" s="37">
        <v>5</v>
      </c>
      <c r="J20" s="43">
        <v>10.35</v>
      </c>
      <c r="K20" s="79"/>
      <c r="N20" s="38"/>
      <c r="O20" s="38"/>
      <c r="P20" s="39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0" ht="12.75" customHeight="1">
      <c r="A21" s="44">
        <v>15</v>
      </c>
      <c r="B21" s="39">
        <v>140</v>
      </c>
      <c r="C21" s="39" t="s">
        <v>42</v>
      </c>
      <c r="D21" s="46" t="s">
        <v>86</v>
      </c>
      <c r="E21" s="47" t="s">
        <v>45</v>
      </c>
      <c r="F21" s="59">
        <f t="shared" si="0"/>
        <v>0.0037012731481481484</v>
      </c>
      <c r="G21" s="21">
        <f t="shared" si="1"/>
        <v>65.58</v>
      </c>
      <c r="H21" s="6" t="str">
        <f t="shared" si="2"/>
        <v>III разр.</v>
      </c>
      <c r="I21" s="37">
        <v>5</v>
      </c>
      <c r="J21" s="43">
        <v>19.79</v>
      </c>
      <c r="K21" s="79"/>
      <c r="N21" s="38"/>
      <c r="O21" s="38"/>
      <c r="P21" s="39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0" ht="12.75" customHeight="1">
      <c r="A22" s="44">
        <v>16</v>
      </c>
      <c r="B22" s="39">
        <v>163</v>
      </c>
      <c r="C22" s="39" t="s">
        <v>38</v>
      </c>
      <c r="D22" s="46" t="s">
        <v>59</v>
      </c>
      <c r="E22" s="47" t="s">
        <v>48</v>
      </c>
      <c r="F22" s="59">
        <f t="shared" si="0"/>
        <v>0.0037127314814814814</v>
      </c>
      <c r="G22" s="21">
        <f t="shared" si="1"/>
        <v>66.56999999999996</v>
      </c>
      <c r="H22" s="6" t="str">
        <f t="shared" si="2"/>
        <v>III разр.</v>
      </c>
      <c r="I22" s="37">
        <v>5</v>
      </c>
      <c r="J22" s="43">
        <v>20.78</v>
      </c>
      <c r="K22" s="79"/>
      <c r="N22" s="38"/>
      <c r="O22" s="38"/>
      <c r="P22" s="39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</row>
    <row r="23" spans="1:30" ht="12.75" customHeight="1">
      <c r="A23" s="44"/>
      <c r="B23" s="39">
        <v>129</v>
      </c>
      <c r="C23" s="39" t="s">
        <v>42</v>
      </c>
      <c r="D23" s="46" t="s">
        <v>78</v>
      </c>
      <c r="E23" s="47" t="s">
        <v>49</v>
      </c>
      <c r="F23" s="59" t="s">
        <v>76</v>
      </c>
      <c r="G23" s="21"/>
      <c r="H23" s="6">
        <f t="shared" si="2"/>
      </c>
      <c r="I23" s="37"/>
      <c r="J23" s="43"/>
      <c r="K23" s="79"/>
      <c r="N23" s="38"/>
      <c r="O23" s="38"/>
      <c r="P23" s="39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</row>
    <row r="24" spans="1:30" ht="12.75" customHeight="1">
      <c r="A24" s="44"/>
      <c r="B24" s="39">
        <v>156</v>
      </c>
      <c r="C24" s="39" t="s">
        <v>38</v>
      </c>
      <c r="D24" s="46" t="s">
        <v>123</v>
      </c>
      <c r="E24" s="47" t="s">
        <v>94</v>
      </c>
      <c r="F24" s="59" t="s">
        <v>41</v>
      </c>
      <c r="G24" s="21"/>
      <c r="H24" s="6">
        <f t="shared" si="2"/>
      </c>
      <c r="I24" s="37"/>
      <c r="J24" s="43"/>
      <c r="K24" s="79"/>
      <c r="N24" s="38"/>
      <c r="O24" s="38"/>
      <c r="P24" s="39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1:30" ht="12.75" customHeight="1">
      <c r="A25" s="44"/>
      <c r="B25" s="39">
        <v>158</v>
      </c>
      <c r="C25" s="39" t="s">
        <v>38</v>
      </c>
      <c r="D25" s="46" t="s">
        <v>118</v>
      </c>
      <c r="E25" s="47" t="s">
        <v>119</v>
      </c>
      <c r="F25" s="59" t="s">
        <v>41</v>
      </c>
      <c r="G25" s="21"/>
      <c r="H25" s="6">
        <f t="shared" si="2"/>
      </c>
      <c r="I25" s="37"/>
      <c r="J25" s="43"/>
      <c r="K25" s="79"/>
      <c r="N25" s="38"/>
      <c r="O25" s="38"/>
      <c r="P25" s="39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</row>
    <row r="26" spans="1:30" ht="3" customHeight="1" thickBot="1">
      <c r="A26" s="62"/>
      <c r="B26" s="63"/>
      <c r="C26" s="63"/>
      <c r="D26" s="64"/>
      <c r="E26" s="65"/>
      <c r="F26" s="66"/>
      <c r="G26" s="67"/>
      <c r="H26" s="62"/>
      <c r="I26" s="37"/>
      <c r="J26" s="43"/>
      <c r="K26" s="43"/>
      <c r="N26" s="38"/>
      <c r="O26" s="38"/>
      <c r="P26" s="39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</row>
    <row r="27" ht="6.75" customHeight="1" thickTop="1"/>
    <row r="28" spans="4:7" ht="12.75">
      <c r="D28" s="1"/>
      <c r="E28" s="1"/>
      <c r="F28" s="75" t="s">
        <v>155</v>
      </c>
      <c r="G28" s="80"/>
    </row>
    <row r="29" spans="4:7" ht="12.75">
      <c r="D29" s="1"/>
      <c r="E29" s="1"/>
      <c r="F29" s="75" t="s">
        <v>156</v>
      </c>
      <c r="G29" s="80"/>
    </row>
    <row r="30" spans="4:7" ht="12.75">
      <c r="D30" s="1"/>
      <c r="E30" s="1"/>
      <c r="F30" s="1"/>
      <c r="G30" s="80"/>
    </row>
    <row r="31" spans="4:7" ht="12.75">
      <c r="D31" s="1"/>
      <c r="E31" s="1"/>
      <c r="F31" s="1"/>
      <c r="G31" s="80"/>
    </row>
    <row r="32" spans="3:7" ht="12.75">
      <c r="C32" s="1"/>
      <c r="D32" s="1"/>
      <c r="E32" s="1"/>
      <c r="F32" s="76"/>
      <c r="G32" s="80"/>
    </row>
    <row r="33" spans="3:7" ht="12.75">
      <c r="C33" s="1"/>
      <c r="D33" s="1"/>
      <c r="E33" s="1"/>
      <c r="F33" s="1"/>
      <c r="G33" s="80"/>
    </row>
    <row r="34" spans="3:6" s="1" customFormat="1" ht="12.75" customHeight="1">
      <c r="C34" s="77" t="s">
        <v>39</v>
      </c>
      <c r="F34" s="78" t="s">
        <v>57</v>
      </c>
    </row>
  </sheetData>
  <sheetProtection/>
  <mergeCells count="7">
    <mergeCell ref="A1:H1"/>
    <mergeCell ref="A2:H2"/>
    <mergeCell ref="A3:H3"/>
    <mergeCell ref="A4:D4"/>
    <mergeCell ref="F4:H4"/>
    <mergeCell ref="C5:E5"/>
    <mergeCell ref="F5:G5"/>
  </mergeCells>
  <printOptions/>
  <pageMargins left="0.4724409448818898" right="0.1968503937007874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rgb="FF00B0F0"/>
  </sheetPr>
  <dimension ref="A1:AD27"/>
  <sheetViews>
    <sheetView tabSelected="1" view="pageBreakPreview" zoomScale="115" zoomScaleNormal="115" zoomScaleSheetLayoutView="115" zoomScalePageLayoutView="0" workbookViewId="0" topLeftCell="A13">
      <selection activeCell="E23" sqref="E23"/>
    </sheetView>
  </sheetViews>
  <sheetFormatPr defaultColWidth="9.140625" defaultRowHeight="12.75"/>
  <cols>
    <col min="1" max="1" width="5.57421875" style="34" customWidth="1"/>
    <col min="2" max="2" width="5.00390625" style="34" customWidth="1"/>
    <col min="3" max="3" width="5.28125" style="34" customWidth="1"/>
    <col min="4" max="4" width="26.7109375" style="34" customWidth="1"/>
    <col min="5" max="5" width="27.28125" style="34" customWidth="1"/>
    <col min="6" max="6" width="9.7109375" style="34" customWidth="1"/>
    <col min="7" max="7" width="6.421875" style="34" customWidth="1"/>
    <col min="8" max="8" width="7.8515625" style="34" customWidth="1"/>
    <col min="9" max="9" width="4.140625" style="34" hidden="1" customWidth="1"/>
    <col min="10" max="10" width="7.57421875" style="34" hidden="1" customWidth="1"/>
    <col min="11" max="14" width="9.140625" style="34" customWidth="1"/>
    <col min="15" max="15" width="5.421875" style="34" customWidth="1"/>
    <col min="16" max="16" width="4.28125" style="34" customWidth="1"/>
    <col min="17" max="17" width="26.8515625" style="34" customWidth="1"/>
    <col min="18" max="16384" width="9.140625" style="34" customWidth="1"/>
  </cols>
  <sheetData>
    <row r="1" spans="1:8" ht="18.75">
      <c r="A1" s="93" t="s">
        <v>141</v>
      </c>
      <c r="B1" s="93"/>
      <c r="C1" s="93"/>
      <c r="D1" s="93"/>
      <c r="E1" s="93"/>
      <c r="F1" s="93"/>
      <c r="G1" s="93"/>
      <c r="H1" s="93"/>
    </row>
    <row r="2" spans="1:8" ht="24.75" customHeight="1">
      <c r="A2" s="95" t="str">
        <f>N_sor1</f>
        <v>"Открытое Первенство Московской области",</v>
      </c>
      <c r="B2" s="95"/>
      <c r="C2" s="95"/>
      <c r="D2" s="95"/>
      <c r="E2" s="95"/>
      <c r="F2" s="95"/>
      <c r="G2" s="95"/>
      <c r="H2" s="95"/>
    </row>
    <row r="3" spans="1:8" ht="24.75" customHeight="1">
      <c r="A3" s="95" t="str">
        <f>N_sor2</f>
        <v>посвященное "Дню народного Единства"</v>
      </c>
      <c r="B3" s="95"/>
      <c r="C3" s="95"/>
      <c r="D3" s="95"/>
      <c r="E3" s="95"/>
      <c r="F3" s="95"/>
      <c r="G3" s="95"/>
      <c r="H3" s="95"/>
    </row>
    <row r="4" spans="1:8" ht="33" customHeight="1">
      <c r="A4" s="102" t="s">
        <v>19</v>
      </c>
      <c r="B4" s="102"/>
      <c r="C4" s="102"/>
      <c r="D4" s="102"/>
      <c r="E4" s="72"/>
      <c r="F4" s="103"/>
      <c r="G4" s="103"/>
      <c r="H4" s="103"/>
    </row>
    <row r="5" spans="2:30" ht="33" customHeight="1">
      <c r="B5" s="35"/>
      <c r="C5" s="105" t="str">
        <f>N_dev</f>
        <v>Девушки среднего возраста</v>
      </c>
      <c r="D5" s="105"/>
      <c r="E5" s="105"/>
      <c r="F5" s="36" t="str">
        <f>const!C12</f>
        <v>3000 метров</v>
      </c>
      <c r="G5" s="36"/>
      <c r="H5" s="35"/>
      <c r="I5" s="48"/>
      <c r="J5" s="34" t="s">
        <v>28</v>
      </c>
      <c r="K5" s="34" t="s">
        <v>29</v>
      </c>
      <c r="N5" s="38"/>
      <c r="O5" s="38"/>
      <c r="P5" s="39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1:30" ht="16.5" customHeight="1" thickBot="1">
      <c r="A6" s="40" t="s">
        <v>3</v>
      </c>
      <c r="B6" s="40" t="s">
        <v>0</v>
      </c>
      <c r="C6" s="41" t="s">
        <v>5</v>
      </c>
      <c r="D6" s="40" t="s">
        <v>1</v>
      </c>
      <c r="E6" s="2" t="s">
        <v>40</v>
      </c>
      <c r="F6" s="42" t="s">
        <v>2</v>
      </c>
      <c r="G6" s="42" t="s">
        <v>8</v>
      </c>
      <c r="H6" s="40" t="s">
        <v>4</v>
      </c>
      <c r="I6" s="48"/>
      <c r="J6" s="43"/>
      <c r="K6" s="43"/>
      <c r="N6" s="38"/>
      <c r="O6" s="38"/>
      <c r="P6" s="39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ht="14.25" customHeight="1" thickTop="1">
      <c r="A7" s="68">
        <v>1</v>
      </c>
      <c r="B7" s="45">
        <v>33</v>
      </c>
      <c r="C7" s="45" t="s">
        <v>42</v>
      </c>
      <c r="D7" s="69" t="s">
        <v>44</v>
      </c>
      <c r="E7" s="69" t="s">
        <v>45</v>
      </c>
      <c r="F7" s="55">
        <f aca="true" t="shared" si="0" ref="F7:F19">(I7*60+J7)/86400</f>
        <v>0.003353587962962963</v>
      </c>
      <c r="G7" s="56">
        <f aca="true" t="shared" si="1" ref="G7:G19">(F7-F$7)*86400</f>
        <v>0</v>
      </c>
      <c r="H7" s="19" t="str">
        <f aca="true" t="shared" si="2" ref="H7:H19">IF(F7&lt;=272.9/86400,"МС",IF(F7&lt;=293.2/86400,"КМС",IF(F7&lt;=314.8/86400,"I разр.",IF(F7&lt;=336.4/86400,"II разр.",IF(F7&lt;=363.4/86400,"III разр.",IF(F7&lt;=395.8/86400,"I юн.",""))))))</f>
        <v>КМС</v>
      </c>
      <c r="I7" s="48">
        <v>4</v>
      </c>
      <c r="J7" s="43">
        <v>49.75</v>
      </c>
      <c r="K7" s="79"/>
      <c r="M7" s="79"/>
      <c r="N7" s="38"/>
      <c r="O7" s="38"/>
      <c r="P7" s="39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0" ht="14.25" customHeight="1">
      <c r="A8" s="44">
        <v>2</v>
      </c>
      <c r="B8" s="39">
        <v>34</v>
      </c>
      <c r="C8" s="39" t="s">
        <v>38</v>
      </c>
      <c r="D8" s="61" t="s">
        <v>52</v>
      </c>
      <c r="E8" s="61" t="s">
        <v>45</v>
      </c>
      <c r="F8" s="59">
        <f t="shared" si="0"/>
        <v>0.003467592592592593</v>
      </c>
      <c r="G8" s="21">
        <f t="shared" si="1"/>
        <v>9.850000000000007</v>
      </c>
      <c r="H8" s="6" t="str">
        <f t="shared" si="2"/>
        <v>I разр.</v>
      </c>
      <c r="I8" s="48">
        <v>4</v>
      </c>
      <c r="J8" s="43">
        <v>59.6</v>
      </c>
      <c r="K8" s="79"/>
      <c r="M8" s="79"/>
      <c r="N8" s="38"/>
      <c r="O8" s="38"/>
      <c r="P8" s="39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</row>
    <row r="9" spans="1:30" ht="14.25" customHeight="1">
      <c r="A9" s="44">
        <v>3</v>
      </c>
      <c r="B9" s="39">
        <v>45</v>
      </c>
      <c r="C9" s="39" t="s">
        <v>38</v>
      </c>
      <c r="D9" s="61" t="s">
        <v>135</v>
      </c>
      <c r="E9" s="61" t="s">
        <v>90</v>
      </c>
      <c r="F9" s="59">
        <f t="shared" si="0"/>
        <v>0.0035645833333333337</v>
      </c>
      <c r="G9" s="21">
        <f t="shared" si="1"/>
        <v>18.23000000000001</v>
      </c>
      <c r="H9" s="6" t="str">
        <f t="shared" si="2"/>
        <v>I разр.</v>
      </c>
      <c r="I9" s="48">
        <v>5</v>
      </c>
      <c r="J9" s="43">
        <v>7.98</v>
      </c>
      <c r="K9" s="79"/>
      <c r="M9" s="79"/>
      <c r="N9" s="38"/>
      <c r="O9" s="38"/>
      <c r="P9" s="39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</row>
    <row r="10" spans="1:30" ht="14.25" customHeight="1">
      <c r="A10" s="44">
        <v>4</v>
      </c>
      <c r="B10" s="39">
        <v>25</v>
      </c>
      <c r="C10" s="39" t="s">
        <v>42</v>
      </c>
      <c r="D10" s="61" t="s">
        <v>73</v>
      </c>
      <c r="E10" s="61" t="s">
        <v>45</v>
      </c>
      <c r="F10" s="59">
        <f t="shared" si="0"/>
        <v>0.003581365740740741</v>
      </c>
      <c r="G10" s="21">
        <f t="shared" si="1"/>
        <v>19.679999999999993</v>
      </c>
      <c r="H10" s="6" t="str">
        <f t="shared" si="2"/>
        <v>I разр.</v>
      </c>
      <c r="I10" s="48">
        <v>5</v>
      </c>
      <c r="J10" s="43">
        <v>9.43</v>
      </c>
      <c r="K10" s="79"/>
      <c r="M10" s="79"/>
      <c r="N10" s="38"/>
      <c r="O10" s="38"/>
      <c r="P10" s="39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30" ht="14.25" customHeight="1">
      <c r="A11" s="44">
        <v>5</v>
      </c>
      <c r="B11" s="39">
        <v>41</v>
      </c>
      <c r="C11" s="39" t="s">
        <v>42</v>
      </c>
      <c r="D11" s="61" t="s">
        <v>128</v>
      </c>
      <c r="E11" s="61" t="s">
        <v>51</v>
      </c>
      <c r="F11" s="59">
        <f t="shared" si="0"/>
        <v>0.003694212962962963</v>
      </c>
      <c r="G11" s="21">
        <f t="shared" si="1"/>
        <v>29.429999999999982</v>
      </c>
      <c r="H11" s="6" t="str">
        <f t="shared" si="2"/>
        <v>II разр.</v>
      </c>
      <c r="I11" s="48">
        <v>5</v>
      </c>
      <c r="J11" s="43">
        <v>19.18</v>
      </c>
      <c r="K11" s="79"/>
      <c r="M11" s="79"/>
      <c r="N11" s="38"/>
      <c r="O11" s="38"/>
      <c r="P11" s="39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</row>
    <row r="12" spans="1:30" ht="14.25" customHeight="1">
      <c r="A12" s="44">
        <v>6</v>
      </c>
      <c r="B12" s="39">
        <v>42</v>
      </c>
      <c r="C12" s="39" t="s">
        <v>38</v>
      </c>
      <c r="D12" s="61" t="s">
        <v>50</v>
      </c>
      <c r="E12" s="61" t="s">
        <v>51</v>
      </c>
      <c r="F12" s="59">
        <f t="shared" si="0"/>
        <v>0.003707291666666667</v>
      </c>
      <c r="G12" s="21">
        <f t="shared" si="1"/>
        <v>30.560000000000002</v>
      </c>
      <c r="H12" s="6" t="str">
        <f t="shared" si="2"/>
        <v>II разр.</v>
      </c>
      <c r="I12" s="48">
        <v>5</v>
      </c>
      <c r="J12" s="43">
        <v>20.31</v>
      </c>
      <c r="K12" s="79"/>
      <c r="M12" s="79"/>
      <c r="N12" s="38"/>
      <c r="O12" s="38"/>
      <c r="P12" s="39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</row>
    <row r="13" spans="1:30" ht="14.25" customHeight="1">
      <c r="A13" s="44">
        <v>7</v>
      </c>
      <c r="B13" s="39">
        <v>27</v>
      </c>
      <c r="C13" s="39" t="s">
        <v>38</v>
      </c>
      <c r="D13" s="61" t="s">
        <v>125</v>
      </c>
      <c r="E13" s="61" t="s">
        <v>45</v>
      </c>
      <c r="F13" s="59">
        <f t="shared" si="0"/>
        <v>0.0037277777777777778</v>
      </c>
      <c r="G13" s="21">
        <f t="shared" si="1"/>
        <v>32.329999999999984</v>
      </c>
      <c r="H13" s="6" t="str">
        <f t="shared" si="2"/>
        <v>II разр.</v>
      </c>
      <c r="I13" s="48">
        <v>5</v>
      </c>
      <c r="J13" s="43">
        <v>22.08</v>
      </c>
      <c r="K13" s="79"/>
      <c r="M13" s="79"/>
      <c r="N13" s="38"/>
      <c r="O13" s="38"/>
      <c r="P13" s="39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ht="14.25" customHeight="1">
      <c r="A14" s="44">
        <v>8</v>
      </c>
      <c r="B14" s="39">
        <v>31</v>
      </c>
      <c r="C14" s="39" t="s">
        <v>38</v>
      </c>
      <c r="D14" s="61" t="s">
        <v>54</v>
      </c>
      <c r="E14" s="61" t="s">
        <v>45</v>
      </c>
      <c r="F14" s="59">
        <f t="shared" si="0"/>
        <v>0.003731481481481481</v>
      </c>
      <c r="G14" s="21">
        <f t="shared" si="1"/>
        <v>32.64999999999994</v>
      </c>
      <c r="H14" s="6" t="str">
        <f t="shared" si="2"/>
        <v>II разр.</v>
      </c>
      <c r="I14" s="48">
        <v>5</v>
      </c>
      <c r="J14" s="43">
        <v>22.4</v>
      </c>
      <c r="K14" s="79"/>
      <c r="M14" s="79"/>
      <c r="N14" s="38"/>
      <c r="O14" s="38"/>
      <c r="P14" s="39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</row>
    <row r="15" spans="1:30" ht="14.25" customHeight="1">
      <c r="A15" s="44">
        <v>9</v>
      </c>
      <c r="B15" s="39">
        <v>38</v>
      </c>
      <c r="C15" s="39" t="s">
        <v>42</v>
      </c>
      <c r="D15" s="61" t="s">
        <v>71</v>
      </c>
      <c r="E15" s="61" t="s">
        <v>51</v>
      </c>
      <c r="F15" s="59">
        <f t="shared" si="0"/>
        <v>0.0037388888888888893</v>
      </c>
      <c r="G15" s="21">
        <f t="shared" si="1"/>
        <v>33.29000000000001</v>
      </c>
      <c r="H15" s="6" t="str">
        <f t="shared" si="2"/>
        <v>II разр.</v>
      </c>
      <c r="I15" s="48">
        <v>5</v>
      </c>
      <c r="J15" s="43">
        <v>23.04</v>
      </c>
      <c r="K15" s="79"/>
      <c r="M15" s="79"/>
      <c r="N15" s="38"/>
      <c r="O15" s="38"/>
      <c r="P15" s="39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</row>
    <row r="16" spans="1:30" ht="14.25" customHeight="1">
      <c r="A16" s="44">
        <v>10</v>
      </c>
      <c r="B16" s="39">
        <v>24</v>
      </c>
      <c r="C16" s="39" t="s">
        <v>42</v>
      </c>
      <c r="D16" s="61" t="s">
        <v>126</v>
      </c>
      <c r="E16" s="61" t="s">
        <v>49</v>
      </c>
      <c r="F16" s="59">
        <f t="shared" si="0"/>
        <v>0.0037483796296296297</v>
      </c>
      <c r="G16" s="21">
        <f t="shared" si="1"/>
        <v>34.10999999999999</v>
      </c>
      <c r="H16" s="6" t="str">
        <f t="shared" si="2"/>
        <v>II разр.</v>
      </c>
      <c r="I16" s="48">
        <v>5</v>
      </c>
      <c r="J16" s="43">
        <v>23.86</v>
      </c>
      <c r="K16" s="79"/>
      <c r="M16" s="79"/>
      <c r="N16" s="38"/>
      <c r="O16" s="38"/>
      <c r="P16" s="39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  <row r="17" spans="1:30" ht="14.25" customHeight="1">
      <c r="A17" s="44">
        <v>11</v>
      </c>
      <c r="B17" s="39">
        <v>39</v>
      </c>
      <c r="C17" s="39" t="s">
        <v>38</v>
      </c>
      <c r="D17" s="61" t="s">
        <v>137</v>
      </c>
      <c r="E17" s="61" t="s">
        <v>51</v>
      </c>
      <c r="F17" s="59">
        <f t="shared" si="0"/>
        <v>0.0038875</v>
      </c>
      <c r="G17" s="21">
        <f t="shared" si="1"/>
        <v>46.129999999999974</v>
      </c>
      <c r="H17" s="6" t="str">
        <f t="shared" si="2"/>
        <v>II разр.</v>
      </c>
      <c r="I17" s="48">
        <v>5</v>
      </c>
      <c r="J17" s="43">
        <v>35.88</v>
      </c>
      <c r="K17" s="79"/>
      <c r="M17" s="79"/>
      <c r="N17" s="38"/>
      <c r="O17" s="38"/>
      <c r="P17" s="39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</row>
    <row r="18" spans="1:30" ht="14.25" customHeight="1">
      <c r="A18" s="44">
        <v>12</v>
      </c>
      <c r="B18" s="39">
        <v>32</v>
      </c>
      <c r="C18" s="39" t="s">
        <v>42</v>
      </c>
      <c r="D18" s="61" t="s">
        <v>72</v>
      </c>
      <c r="E18" s="61" t="s">
        <v>45</v>
      </c>
      <c r="F18" s="59">
        <f t="shared" si="0"/>
        <v>0.0040226851851851856</v>
      </c>
      <c r="G18" s="21">
        <f t="shared" si="1"/>
        <v>57.81000000000002</v>
      </c>
      <c r="H18" s="6" t="str">
        <f t="shared" si="2"/>
        <v>III разр.</v>
      </c>
      <c r="I18" s="48">
        <v>5</v>
      </c>
      <c r="J18" s="43">
        <v>47.56</v>
      </c>
      <c r="K18" s="79"/>
      <c r="M18" s="79"/>
      <c r="N18" s="38"/>
      <c r="O18" s="38"/>
      <c r="P18" s="39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</row>
    <row r="19" spans="1:30" ht="14.25" customHeight="1">
      <c r="A19" s="44">
        <v>13</v>
      </c>
      <c r="B19" s="39">
        <v>35</v>
      </c>
      <c r="C19" s="39" t="s">
        <v>42</v>
      </c>
      <c r="D19" s="61" t="s">
        <v>134</v>
      </c>
      <c r="E19" s="61" t="s">
        <v>94</v>
      </c>
      <c r="F19" s="59">
        <f t="shared" si="0"/>
        <v>0.004061574074074074</v>
      </c>
      <c r="G19" s="21">
        <f t="shared" si="1"/>
        <v>61.169999999999995</v>
      </c>
      <c r="H19" s="6" t="str">
        <f t="shared" si="2"/>
        <v>III разр.</v>
      </c>
      <c r="I19" s="48">
        <v>5</v>
      </c>
      <c r="J19" s="43">
        <v>50.92</v>
      </c>
      <c r="K19" s="79"/>
      <c r="M19" s="79"/>
      <c r="N19" s="38"/>
      <c r="O19" s="38"/>
      <c r="P19" s="39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0" ht="6.75" customHeight="1" thickBot="1">
      <c r="A20" s="62"/>
      <c r="B20" s="63"/>
      <c r="C20" s="63"/>
      <c r="D20" s="70"/>
      <c r="E20" s="63"/>
      <c r="F20" s="66"/>
      <c r="G20" s="67"/>
      <c r="H20" s="62"/>
      <c r="I20" s="48"/>
      <c r="J20" s="43"/>
      <c r="K20" s="43"/>
      <c r="N20" s="38"/>
      <c r="O20" s="38"/>
      <c r="P20" s="39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0" ht="5.25" customHeight="1" thickTop="1">
      <c r="A21" s="44"/>
      <c r="B21" s="39"/>
      <c r="C21" s="39"/>
      <c r="D21" s="61"/>
      <c r="E21" s="39"/>
      <c r="F21" s="74"/>
      <c r="G21" s="49"/>
      <c r="H21" s="44"/>
      <c r="I21" s="48"/>
      <c r="J21" s="43"/>
      <c r="K21" s="43"/>
      <c r="N21" s="38"/>
      <c r="O21" s="38"/>
      <c r="P21" s="39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2:7" ht="12.75">
      <c r="B22" s="75"/>
      <c r="E22" s="1"/>
      <c r="F22" s="75" t="s">
        <v>153</v>
      </c>
      <c r="G22" s="1"/>
    </row>
    <row r="23" spans="2:7" ht="12.75">
      <c r="B23" s="75"/>
      <c r="E23" s="1"/>
      <c r="F23" s="75" t="s">
        <v>154</v>
      </c>
      <c r="G23" s="1"/>
    </row>
    <row r="24" spans="2:7" ht="12.75">
      <c r="B24" s="1"/>
      <c r="D24" s="1"/>
      <c r="E24" s="1"/>
      <c r="F24" s="1"/>
      <c r="G24" s="1"/>
    </row>
    <row r="25" spans="2:7" ht="12.75">
      <c r="B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3:6" s="1" customFormat="1" ht="12.75" customHeight="1">
      <c r="C27" s="77" t="s">
        <v>39</v>
      </c>
      <c r="F27" s="78" t="s">
        <v>57</v>
      </c>
    </row>
  </sheetData>
  <sheetProtection/>
  <mergeCells count="6">
    <mergeCell ref="A1:H1"/>
    <mergeCell ref="A2:H2"/>
    <mergeCell ref="A3:H3"/>
    <mergeCell ref="A4:D4"/>
    <mergeCell ref="F4:H4"/>
    <mergeCell ref="C5:E5"/>
  </mergeCells>
  <printOptions/>
  <pageMargins left="0.4330708661417323" right="0.3937007874015748" top="0.3937007874015748" bottom="0.3937007874015748" header="0.5118110236220472" footer="0.3937007874015748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1" sqref="C1:C5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11</v>
      </c>
      <c r="B1" t="s">
        <v>12</v>
      </c>
      <c r="C1" s="29" t="s">
        <v>79</v>
      </c>
    </row>
    <row r="2" spans="2:3" ht="12.75">
      <c r="B2" t="s">
        <v>13</v>
      </c>
      <c r="C2" s="29" t="s">
        <v>80</v>
      </c>
    </row>
    <row r="3" spans="1:3" ht="12.75">
      <c r="A3" t="s">
        <v>14</v>
      </c>
      <c r="B3" t="s">
        <v>15</v>
      </c>
      <c r="C3" s="29" t="s">
        <v>81</v>
      </c>
    </row>
    <row r="4" spans="2:3" ht="12.75">
      <c r="B4" t="s">
        <v>16</v>
      </c>
      <c r="C4" s="29" t="s">
        <v>82</v>
      </c>
    </row>
    <row r="5" spans="2:3" ht="12.75">
      <c r="B5" t="s">
        <v>17</v>
      </c>
      <c r="C5" s="29" t="s">
        <v>83</v>
      </c>
    </row>
    <row r="6" ht="12.75">
      <c r="B6" t="s">
        <v>18</v>
      </c>
    </row>
    <row r="7" spans="1:3" ht="12.75">
      <c r="A7" s="29" t="s">
        <v>20</v>
      </c>
      <c r="B7" s="29" t="s">
        <v>21</v>
      </c>
      <c r="C7" s="29" t="s">
        <v>10</v>
      </c>
    </row>
    <row r="8" spans="2:3" ht="12.75">
      <c r="B8" s="29" t="s">
        <v>22</v>
      </c>
      <c r="C8" s="29" t="s">
        <v>9</v>
      </c>
    </row>
    <row r="9" spans="1:3" ht="12.75">
      <c r="A9" s="29" t="s">
        <v>23</v>
      </c>
      <c r="B9" s="30" t="s">
        <v>24</v>
      </c>
      <c r="C9" s="29" t="s">
        <v>7</v>
      </c>
    </row>
    <row r="10" spans="2:3" ht="12.75">
      <c r="B10" s="30" t="s">
        <v>25</v>
      </c>
      <c r="C10" s="29" t="s">
        <v>32</v>
      </c>
    </row>
    <row r="11" spans="2:3" ht="12.75">
      <c r="B11" s="30" t="s">
        <v>26</v>
      </c>
      <c r="C11" s="29" t="s">
        <v>36</v>
      </c>
    </row>
    <row r="12" spans="2:3" ht="12.75">
      <c r="B12" s="30" t="s">
        <v>27</v>
      </c>
      <c r="C12" s="29" t="s">
        <v>37</v>
      </c>
    </row>
    <row r="13" spans="2:3" ht="12.75">
      <c r="B13" s="30" t="s">
        <v>24</v>
      </c>
      <c r="C13" s="29" t="s">
        <v>6</v>
      </c>
    </row>
    <row r="14" spans="2:3" ht="12.75">
      <c r="B14" s="30" t="s">
        <v>25</v>
      </c>
      <c r="C14" s="29" t="s">
        <v>33</v>
      </c>
    </row>
    <row r="15" spans="2:3" ht="12.75">
      <c r="B15" s="30" t="s">
        <v>26</v>
      </c>
      <c r="C15" s="29" t="s">
        <v>35</v>
      </c>
    </row>
    <row r="16" spans="2:3" ht="12.75">
      <c r="B16" s="30" t="s">
        <v>27</v>
      </c>
      <c r="C16" s="29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2014-11-09T11:51:48Z</cp:lastPrinted>
  <dcterms:created xsi:type="dcterms:W3CDTF">1996-10-08T23:32:33Z</dcterms:created>
  <dcterms:modified xsi:type="dcterms:W3CDTF">2014-11-10T09:40:31Z</dcterms:modified>
  <cp:category/>
  <cp:version/>
  <cp:contentType/>
  <cp:contentStatus/>
</cp:coreProperties>
</file>