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activeTab="4"/>
  </bookViews>
  <sheets>
    <sheet name="500_01" sheetId="1" r:id="rId1"/>
    <sheet name="500_02" sheetId="2" r:id="rId2"/>
    <sheet name="1500" sheetId="3" r:id="rId3"/>
    <sheet name="1500 (д)" sheetId="4" r:id="rId4"/>
    <sheet name="5000" sheetId="5" r:id="rId5"/>
    <sheet name="1000 (д)" sheetId="6" r:id="rId6"/>
    <sheet name="3000" sheetId="7" r:id="rId7"/>
    <sheet name="3000 (д)" sheetId="8" r:id="rId8"/>
    <sheet name="const" sheetId="9" r:id="rId9"/>
  </sheets>
  <definedNames>
    <definedName name="D_all">'const'!$C$3</definedName>
    <definedName name="D_d1">'const'!$C$4</definedName>
    <definedName name="D_d2">'const'!$C$5</definedName>
    <definedName name="D_d3">'const'!$C$6</definedName>
    <definedName name="E" localSheetId="3">'1500 (д)'!#REF!</definedName>
    <definedName name="E" localSheetId="7">'3000 (д)'!#REF!</definedName>
    <definedName name="Men1000_1" localSheetId="6">'3000'!#REF!</definedName>
    <definedName name="Men1000_1">'1500'!$B$8:$B$39</definedName>
    <definedName name="Men1000_2">'3000'!$B$8:$B$40</definedName>
    <definedName name="Men500_1" localSheetId="4">'5000'!#REF!</definedName>
    <definedName name="Men500_1">'500_01'!$B$8:$B$39</definedName>
    <definedName name="Men500_2">'5000'!$B$9:$B$31</definedName>
    <definedName name="N_dev">'const'!$C$8</definedName>
    <definedName name="N_sor1">'const'!$C$1</definedName>
    <definedName name="N_sor2">'const'!$C$2</definedName>
    <definedName name="N_un">'const'!$C$7</definedName>
    <definedName name="Women1000_1" localSheetId="7">'3000 (д)'!#REF!</definedName>
    <definedName name="Women1000_1">'1500 (д)'!$B$8:$B$38</definedName>
    <definedName name="Women1000_2">'3000 (д)'!$B$8:$B$35</definedName>
    <definedName name="Women500" localSheetId="5">'1000 (д)'!#REF!</definedName>
    <definedName name="Women500" localSheetId="1">'500_02'!#REF!</definedName>
    <definedName name="Women500_1" localSheetId="5">'1000 (д)'!#REF!</definedName>
    <definedName name="Women500_1">'500_02'!$B$8:$B$39</definedName>
    <definedName name="Women500_2">'1000 (д)'!$B$8:$B$39</definedName>
    <definedName name="_xlnm.Print_Titles" localSheetId="5">'1000 (д)'!$2:$4</definedName>
    <definedName name="_xlnm.Print_Titles" localSheetId="2">'1500'!$2:$4</definedName>
    <definedName name="_xlnm.Print_Titles" localSheetId="3">'1500 (д)'!$2:$4</definedName>
    <definedName name="_xlnm.Print_Titles" localSheetId="6">'3000'!$2:$4</definedName>
    <definedName name="_xlnm.Print_Titles" localSheetId="7">'3000 (д)'!$2:$4</definedName>
    <definedName name="_xlnm.Print_Titles" localSheetId="0">'500_01'!$1:$4</definedName>
    <definedName name="_xlnm.Print_Titles" localSheetId="1">'500_02'!$2:$4</definedName>
    <definedName name="_xlnm.Print_Titles" localSheetId="4">'5000'!$2:$5</definedName>
    <definedName name="_xlnm.Print_Area" localSheetId="5">'1000 (д)'!$A$1:$Q$49</definedName>
    <definedName name="_xlnm.Print_Area" localSheetId="2">'1500'!$A$1:$P$47</definedName>
    <definedName name="_xlnm.Print_Area" localSheetId="3">'1500 (д)'!$A$1:$P$51</definedName>
    <definedName name="_xlnm.Print_Area" localSheetId="6">'3000'!$A$1:$P$48</definedName>
    <definedName name="_xlnm.Print_Area" localSheetId="7">'3000 (д)'!$A$1:$P$46</definedName>
    <definedName name="_xlnm.Print_Area" localSheetId="0">'500_01'!$A$1:$O$52</definedName>
    <definedName name="_xlnm.Print_Area" localSheetId="1">'500_02'!$A$1:$Q$46</definedName>
    <definedName name="_xlnm.Print_Area" localSheetId="4">'5000'!$A$1:$P$47</definedName>
  </definedNames>
  <calcPr fullCalcOnLoad="1"/>
</workbook>
</file>

<file path=xl/sharedStrings.xml><?xml version="1.0" encoding="utf-8"?>
<sst xmlns="http://schemas.openxmlformats.org/spreadsheetml/2006/main" count="1612" uniqueCount="220">
  <si>
    <t>№</t>
  </si>
  <si>
    <t>Разряд</t>
  </si>
  <si>
    <t>Фамилия, Имя</t>
  </si>
  <si>
    <t>Время</t>
  </si>
  <si>
    <t>Место</t>
  </si>
  <si>
    <t>Вып.разр</t>
  </si>
  <si>
    <t>Дорожка</t>
  </si>
  <si>
    <t>Тренер</t>
  </si>
  <si>
    <t>Очки</t>
  </si>
  <si>
    <t>500м</t>
  </si>
  <si>
    <t>500 метров</t>
  </si>
  <si>
    <t>Отст.</t>
  </si>
  <si>
    <t>Название соревнований</t>
  </si>
  <si>
    <t>строка1</t>
  </si>
  <si>
    <t>строка2</t>
  </si>
  <si>
    <t>Дата соревнований</t>
  </si>
  <si>
    <t>общая</t>
  </si>
  <si>
    <t>день1</t>
  </si>
  <si>
    <t>день2</t>
  </si>
  <si>
    <t>день3</t>
  </si>
  <si>
    <t>г.Коломна КЦ "Коломна"</t>
  </si>
  <si>
    <t>Возраст</t>
  </si>
  <si>
    <t>муж</t>
  </si>
  <si>
    <t>жен</t>
  </si>
  <si>
    <t>Дистанции</t>
  </si>
  <si>
    <t>№ 1</t>
  </si>
  <si>
    <t>№ 2</t>
  </si>
  <si>
    <t>№ 3</t>
  </si>
  <si>
    <t>№ 4</t>
  </si>
  <si>
    <t>1.23,00</t>
  </si>
  <si>
    <t>1.17,50</t>
  </si>
  <si>
    <t>1.17,00</t>
  </si>
  <si>
    <t>1.10,50</t>
  </si>
  <si>
    <t>Н.Новгород</t>
  </si>
  <si>
    <t>КМС</t>
  </si>
  <si>
    <t>1500 метров</t>
  </si>
  <si>
    <t>1500м</t>
  </si>
  <si>
    <t>3000м</t>
  </si>
  <si>
    <t>3000 метров</t>
  </si>
  <si>
    <t>1000 м</t>
  </si>
  <si>
    <t>Возр.группа</t>
  </si>
  <si>
    <t>Юноши  (ЦФО)</t>
  </si>
  <si>
    <t>Девушки  (ЦФО)</t>
  </si>
  <si>
    <t>I разр.</t>
  </si>
  <si>
    <t>МС</t>
  </si>
  <si>
    <t>Регион</t>
  </si>
  <si>
    <t>Главный судья соревнований</t>
  </si>
  <si>
    <t>t воздуха: +14,0</t>
  </si>
  <si>
    <t>t льда: -6,4</t>
  </si>
  <si>
    <t>5000 метров</t>
  </si>
  <si>
    <t>Начало: 12:00</t>
  </si>
  <si>
    <t>1000 метров</t>
  </si>
  <si>
    <t>по конькобежному спорту  (II этап)</t>
  </si>
  <si>
    <t>26 - 29 января 2015 г.</t>
  </si>
  <si>
    <t>26 января 2015 г.</t>
  </si>
  <si>
    <t>27 января 2015 г.</t>
  </si>
  <si>
    <t>28 января 2015 г.</t>
  </si>
  <si>
    <t>i</t>
  </si>
  <si>
    <t xml:space="preserve">ШАБАНОВ Андрей </t>
  </si>
  <si>
    <t>15.05.2000</t>
  </si>
  <si>
    <t>Костромская область</t>
  </si>
  <si>
    <t>КСДЮСШОР им. А.В.Голубева</t>
  </si>
  <si>
    <t>o</t>
  </si>
  <si>
    <t xml:space="preserve">НОВИКОВ Илья </t>
  </si>
  <si>
    <t>10.06.1999</t>
  </si>
  <si>
    <t>1 разр.</t>
  </si>
  <si>
    <t>Владимирская область</t>
  </si>
  <si>
    <t>ДЮСШООР</t>
  </si>
  <si>
    <t xml:space="preserve">ТРИФОНОВ Алексей </t>
  </si>
  <si>
    <t>08.08.1999</t>
  </si>
  <si>
    <t>Ивановская область</t>
  </si>
  <si>
    <t>ОГБОУ ДОД СДЮШОР №8 "Спартак"</t>
  </si>
  <si>
    <t xml:space="preserve">ГУСЕВ Дмитрий </t>
  </si>
  <si>
    <t>25.05.1999</t>
  </si>
  <si>
    <t>Тамбовская область</t>
  </si>
  <si>
    <t>СДЮСШОР "ЦПС по ЦИВС"</t>
  </si>
  <si>
    <t xml:space="preserve">ШВЕДОВ Александр </t>
  </si>
  <si>
    <t xml:space="preserve">ДЕМИДЕНКО Илья </t>
  </si>
  <si>
    <t>02.05.1998</t>
  </si>
  <si>
    <t xml:space="preserve">КУЛАКОВ Даниил </t>
  </si>
  <si>
    <t>24.07.1999</t>
  </si>
  <si>
    <t xml:space="preserve">ГУДКОВ Дмитрий </t>
  </si>
  <si>
    <t xml:space="preserve">ГОРШКОВ Денис </t>
  </si>
  <si>
    <t>18.02.1999</t>
  </si>
  <si>
    <t>Тверская область</t>
  </si>
  <si>
    <t>СДЮСШОР по фигурному катанию</t>
  </si>
  <si>
    <t>ТЯЖЕЛКОВ Никита</t>
  </si>
  <si>
    <t>Ярославская область</t>
  </si>
  <si>
    <t>СДЮСШОР №3, г. Ярославль</t>
  </si>
  <si>
    <t xml:space="preserve">ЗАДОНСКИЙ Ярослав </t>
  </si>
  <si>
    <t>20.03.2000</t>
  </si>
  <si>
    <t>2 разр.</t>
  </si>
  <si>
    <t>КОМЯГИН Сергей</t>
  </si>
  <si>
    <t xml:space="preserve">КРИВЕНКОВ Дмитрий </t>
  </si>
  <si>
    <t>07.12.1997</t>
  </si>
  <si>
    <t>РЫСКУНОВ Никита</t>
  </si>
  <si>
    <t xml:space="preserve">АБРАМОВ Кирилл </t>
  </si>
  <si>
    <t xml:space="preserve">МАРИХИН Илья </t>
  </si>
  <si>
    <t>21.05.1998</t>
  </si>
  <si>
    <t xml:space="preserve">ЩЕРБА Георгий </t>
  </si>
  <si>
    <t xml:space="preserve">ЧИБИСКОВ Виктор </t>
  </si>
  <si>
    <t>20.03.1998</t>
  </si>
  <si>
    <t xml:space="preserve">ПАНТЕЛЕЕВ Максим </t>
  </si>
  <si>
    <t>28.06.1999</t>
  </si>
  <si>
    <t xml:space="preserve">АЛЕКСЕЕВ Илья </t>
  </si>
  <si>
    <t>01.08.1999</t>
  </si>
  <si>
    <t>Тульская область</t>
  </si>
  <si>
    <t>ТОООО "СКР"</t>
  </si>
  <si>
    <t xml:space="preserve">СИМОВ Павел </t>
  </si>
  <si>
    <t>30.03.1998</t>
  </si>
  <si>
    <t xml:space="preserve">БАЗОРОВ Даниил </t>
  </si>
  <si>
    <t>14.02.1998</t>
  </si>
  <si>
    <t>Москва</t>
  </si>
  <si>
    <t>ГБПОУ "МССУОР №2"</t>
  </si>
  <si>
    <t xml:space="preserve">ГОЛУБЕВ Виктор </t>
  </si>
  <si>
    <t>18.08.1998</t>
  </si>
  <si>
    <t xml:space="preserve">ГОРДЕЕВ Владимир </t>
  </si>
  <si>
    <t>21.08.1997</t>
  </si>
  <si>
    <t>Московская область</t>
  </si>
  <si>
    <t>СДЮСШОР "Комета"</t>
  </si>
  <si>
    <t xml:space="preserve">ДРОБИН Станислав </t>
  </si>
  <si>
    <t>25.09.1998</t>
  </si>
  <si>
    <t xml:space="preserve">ПУЧКОВ Леонид </t>
  </si>
  <si>
    <t>05.04.1999</t>
  </si>
  <si>
    <t xml:space="preserve">АРУТЮНЯН Володя </t>
  </si>
  <si>
    <t>08.07.1997</t>
  </si>
  <si>
    <t xml:space="preserve">ГРИБОВ Александр </t>
  </si>
  <si>
    <t>21.11.1997</t>
  </si>
  <si>
    <t>СДЮСШОР "Комета", ГУОР г.Бронницы</t>
  </si>
  <si>
    <t xml:space="preserve">САМОЙЛОВ Владислав </t>
  </si>
  <si>
    <t>20.05.1998</t>
  </si>
  <si>
    <t xml:space="preserve">ИППОЛИТОВ Василий </t>
  </si>
  <si>
    <t>04.12.1997</t>
  </si>
  <si>
    <t xml:space="preserve">ЮНИН Егор </t>
  </si>
  <si>
    <t>ГБУ ФСО "Юность Москвы"</t>
  </si>
  <si>
    <t xml:space="preserve">ФИЛИМОНОВ Дмитрий </t>
  </si>
  <si>
    <t>05.08.1998</t>
  </si>
  <si>
    <t>Гмыра Г.Н.</t>
  </si>
  <si>
    <t xml:space="preserve">КУЗНЕЦОВА Кристина </t>
  </si>
  <si>
    <t>09.06.1998</t>
  </si>
  <si>
    <t>КУЛЬКОВА Антонина</t>
  </si>
  <si>
    <t>3 разр.</t>
  </si>
  <si>
    <t>ШТАТНОВА Вера</t>
  </si>
  <si>
    <t>СДЮСШОР №4,    г.Рыбинск</t>
  </si>
  <si>
    <t xml:space="preserve">ЖИДКОВА Наталья </t>
  </si>
  <si>
    <t>02.04.2000</t>
  </si>
  <si>
    <t xml:space="preserve">ЯКОВЛЕВА Мария </t>
  </si>
  <si>
    <t>14.09.1997</t>
  </si>
  <si>
    <t>ХРИТИНИНА Дарья</t>
  </si>
  <si>
    <t xml:space="preserve">КИСЕЛЕВА Анна </t>
  </si>
  <si>
    <t xml:space="preserve">КОВАЛЕНКО Светлана </t>
  </si>
  <si>
    <t>05.11.1999</t>
  </si>
  <si>
    <t xml:space="preserve">ЩЕРБАКОВА Елизавета </t>
  </si>
  <si>
    <t>10.04.1999</t>
  </si>
  <si>
    <t xml:space="preserve">ГОРБАТЕНКО Дарья </t>
  </si>
  <si>
    <t>04.01.1998</t>
  </si>
  <si>
    <t xml:space="preserve">ЕМЕЛЬЯНОВА Виктория </t>
  </si>
  <si>
    <t>22.12.1999</t>
  </si>
  <si>
    <t xml:space="preserve">ГОЛУБЕВА Дарья </t>
  </si>
  <si>
    <t>12.06.2000</t>
  </si>
  <si>
    <t>ЕГОРОВА Евгения</t>
  </si>
  <si>
    <t>МОРОЗ Анна</t>
  </si>
  <si>
    <t>МАУ ДО СДЮСШОР №1</t>
  </si>
  <si>
    <t xml:space="preserve">ФАЛЬКОВА Валерия </t>
  </si>
  <si>
    <t>24.03.1998</t>
  </si>
  <si>
    <t>АНДРОНОВА Елизавета</t>
  </si>
  <si>
    <t xml:space="preserve">АНТРОПОВА Любовь </t>
  </si>
  <si>
    <t>12.03.1999</t>
  </si>
  <si>
    <t>СДЮСШОР №3, г.Ярославль</t>
  </si>
  <si>
    <t xml:space="preserve">СМИРНОВА Дарья </t>
  </si>
  <si>
    <t>06.04.1999</t>
  </si>
  <si>
    <t>МБУ ДОД ДЮСШ №6</t>
  </si>
  <si>
    <t>МЕЗЕНИНА Анастасия</t>
  </si>
  <si>
    <t xml:space="preserve">ДЕМИДОВА Анастасия </t>
  </si>
  <si>
    <t>09.02.1998</t>
  </si>
  <si>
    <t xml:space="preserve">ЛЕЖНЕВА Мария </t>
  </si>
  <si>
    <t>27.02.1998</t>
  </si>
  <si>
    <t xml:space="preserve">ПОПЛАВСКАЯ Анастасия </t>
  </si>
  <si>
    <t>04.10.1997</t>
  </si>
  <si>
    <t>ГБУ СК "Крылатское"</t>
  </si>
  <si>
    <t xml:space="preserve">КУЗНЕЦОВА Ирина </t>
  </si>
  <si>
    <t xml:space="preserve">САПРЫКИНА Екатерина </t>
  </si>
  <si>
    <t>31.07.1998</t>
  </si>
  <si>
    <t xml:space="preserve">ГРИГОРЬЕВА Анна </t>
  </si>
  <si>
    <t xml:space="preserve">РОГАТКИНА Владлена </t>
  </si>
  <si>
    <t xml:space="preserve">СИЛАЕВА Кристина </t>
  </si>
  <si>
    <t>16.02.2000</t>
  </si>
  <si>
    <t xml:space="preserve">ЕВГРАФОВА Ксения </t>
  </si>
  <si>
    <t>03.08.1997</t>
  </si>
  <si>
    <t xml:space="preserve">АХМЕТОВА Карина </t>
  </si>
  <si>
    <t>05.09.1998</t>
  </si>
  <si>
    <t xml:space="preserve">КОРНЮШИНА Анастасия </t>
  </si>
  <si>
    <t>13.08.1998</t>
  </si>
  <si>
    <t xml:space="preserve">КОМОВА Екатерина </t>
  </si>
  <si>
    <t>30.06.2000</t>
  </si>
  <si>
    <t>t воздуха: +13,8</t>
  </si>
  <si>
    <t>влажность: 30 %</t>
  </si>
  <si>
    <t xml:space="preserve">"VII Зимняя Спартакиада учащихся России 2015 года"  </t>
  </si>
  <si>
    <t>7=</t>
  </si>
  <si>
    <t>Окончание: 12:30</t>
  </si>
  <si>
    <t>Начало: 12:40</t>
  </si>
  <si>
    <t>DNS</t>
  </si>
  <si>
    <t>Окончание: 13:10</t>
  </si>
  <si>
    <t>Начало: 13:25</t>
  </si>
  <si>
    <t>DQ</t>
  </si>
  <si>
    <t>влажность: 29 %</t>
  </si>
  <si>
    <t>Окончание: 13:55</t>
  </si>
  <si>
    <t>Начало: 14:15</t>
  </si>
  <si>
    <t>WDR</t>
  </si>
  <si>
    <t>Окончание: 15:00</t>
  </si>
  <si>
    <t>Окончание: 12:20</t>
  </si>
  <si>
    <t>Начало: 12:45</t>
  </si>
  <si>
    <t>Окончание: 12:45</t>
  </si>
  <si>
    <t>t воздуха: +14,1</t>
  </si>
  <si>
    <t>влажность: 31 %</t>
  </si>
  <si>
    <t>Начало: 13:05</t>
  </si>
  <si>
    <t>Окончание: 14:00</t>
  </si>
  <si>
    <t>влажность: 32 %</t>
  </si>
  <si>
    <t>II разр.</t>
  </si>
  <si>
    <t>III разр.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</si>
</sst>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ss.00"/>
    <numFmt numFmtId="181" formatCode="ss.00"/>
    <numFmt numFmtId="182" formatCode="m/ss.00"/>
    <numFmt numFmtId="183" formatCode="0.000"/>
    <numFmt numFmtId="184" formatCode="mm/ss.00\ \c/\п"/>
    <numFmt numFmtId="185" formatCode="mm/ss.00\ \+\c/\п"/>
    <numFmt numFmtId="186" formatCode="ss.00\ \+\c/\п"/>
    <numFmt numFmtId="187" formatCode="ss.00\ \c/\п"/>
    <numFmt numFmtId="188" formatCode="m/ss.00\ \c/\п"/>
    <numFmt numFmtId="189" formatCode="[$-FC19]d\ mmmm\ yyyy\ &quot;г.&quot;"/>
    <numFmt numFmtId="190" formatCode="dd/mm/yy;@"/>
    <numFmt numFmtId="191" formatCode="mm:ss.0;@"/>
    <numFmt numFmtId="192" formatCode="00.000"/>
    <numFmt numFmtId="193" formatCode="mm/ss.000"/>
    <numFmt numFmtId="194" formatCode="#&quot; место&quot;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\№\ #"/>
    <numFmt numFmtId="200" formatCode="0.0%"/>
    <numFmt numFmtId="201" formatCode="m:ss.0;@"/>
    <numFmt numFmtId="202" formatCode="00.00"/>
    <numFmt numFmtId="203" formatCode="0.0000"/>
    <numFmt numFmtId="204" formatCode="mmm/yyyy"/>
    <numFmt numFmtId="205" formatCode="\(0\)"/>
    <numFmt numFmtId="206" formatCode="0.0"/>
    <numFmt numFmtId="207" formatCode="[$-F400]h:mm:ss\ AM/PM"/>
    <numFmt numFmtId="208" formatCode="m:ss.0"/>
  </numFmts>
  <fonts count="4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2"/>
      <name val="Times New Roman"/>
      <family val="1"/>
    </font>
    <font>
      <b/>
      <i/>
      <sz val="16"/>
      <name val="Monotype Corsiva"/>
      <family val="4"/>
    </font>
    <font>
      <i/>
      <sz val="10"/>
      <name val="Times New Roman"/>
      <family val="1"/>
    </font>
    <font>
      <b/>
      <i/>
      <sz val="18"/>
      <name val="Monotype Corsiva"/>
      <family val="4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180" fontId="1" fillId="0" borderId="0" xfId="0" applyNumberFormat="1" applyFont="1" applyBorder="1" applyAlignment="1">
      <alignment vertical="justify"/>
    </xf>
    <xf numFmtId="0" fontId="1" fillId="0" borderId="0" xfId="0" applyFont="1" applyBorder="1" applyAlignment="1">
      <alignment vertical="justify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0" xfId="0" applyFont="1" applyFill="1" applyBorder="1" applyAlignment="1">
      <alignment vertical="justify"/>
    </xf>
    <xf numFmtId="0" fontId="1" fillId="0" borderId="0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horizontal="left" vertical="justify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justify" wrapText="1"/>
    </xf>
    <xf numFmtId="0" fontId="1" fillId="0" borderId="0" xfId="0" applyFont="1" applyFill="1" applyBorder="1" applyAlignment="1">
      <alignment horizontal="center" vertical="justify" wrapText="1"/>
    </xf>
    <xf numFmtId="0" fontId="0" fillId="0" borderId="0" xfId="0" applyBorder="1" applyAlignment="1">
      <alignment wrapText="1"/>
    </xf>
    <xf numFmtId="183" fontId="1" fillId="0" borderId="0" xfId="0" applyNumberFormat="1" applyFont="1" applyBorder="1" applyAlignment="1">
      <alignment horizontal="left" vertical="justify" wrapText="1"/>
    </xf>
    <xf numFmtId="182" fontId="1" fillId="0" borderId="0" xfId="0" applyNumberFormat="1" applyFont="1" applyBorder="1" applyAlignment="1">
      <alignment horizontal="left" vertical="justify"/>
    </xf>
    <xf numFmtId="183" fontId="1" fillId="0" borderId="11" xfId="0" applyNumberFormat="1" applyFont="1" applyBorder="1" applyAlignment="1">
      <alignment horizontal="left" vertical="justify" wrapText="1"/>
    </xf>
    <xf numFmtId="14" fontId="1" fillId="0" borderId="0" xfId="0" applyNumberFormat="1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14" fontId="1" fillId="0" borderId="0" xfId="0" applyNumberFormat="1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vertical="justify" wrapText="1"/>
    </xf>
    <xf numFmtId="202" fontId="1" fillId="0" borderId="0" xfId="0" applyNumberFormat="1" applyFont="1" applyBorder="1" applyAlignment="1">
      <alignment horizontal="left" vertical="justify" wrapText="1"/>
    </xf>
    <xf numFmtId="0" fontId="1" fillId="0" borderId="11" xfId="0" applyFont="1" applyFill="1" applyBorder="1" applyAlignment="1">
      <alignment horizontal="left" vertical="justify" wrapText="1"/>
    </xf>
    <xf numFmtId="14" fontId="1" fillId="0" borderId="11" xfId="0" applyNumberFormat="1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horizontal="center" vertical="justify" wrapText="1"/>
    </xf>
    <xf numFmtId="183" fontId="1" fillId="0" borderId="0" xfId="0" applyNumberFormat="1" applyFont="1" applyBorder="1" applyAlignment="1">
      <alignment horizontal="left" vertical="justify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left" vertical="justify" wrapText="1"/>
    </xf>
    <xf numFmtId="14" fontId="1" fillId="0" borderId="10" xfId="0" applyNumberFormat="1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 vertical="justify"/>
    </xf>
    <xf numFmtId="0" fontId="1" fillId="0" borderId="10" xfId="0" applyFont="1" applyFill="1" applyBorder="1" applyAlignment="1">
      <alignment vertical="justify"/>
    </xf>
    <xf numFmtId="183" fontId="1" fillId="0" borderId="10" xfId="0" applyNumberFormat="1" applyFont="1" applyBorder="1" applyAlignment="1">
      <alignment horizontal="left" vertical="justify" wrapText="1"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 vertical="justify"/>
    </xf>
    <xf numFmtId="0" fontId="0" fillId="0" borderId="0" xfId="0" applyFont="1" applyAlignment="1">
      <alignment horizontal="left"/>
    </xf>
    <xf numFmtId="2" fontId="3" fillId="0" borderId="11" xfId="0" applyNumberFormat="1" applyFont="1" applyBorder="1" applyAlignment="1">
      <alignment horizontal="left" vertical="justify" wrapText="1"/>
    </xf>
    <xf numFmtId="2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202" fontId="1" fillId="0" borderId="0" xfId="0" applyNumberFormat="1" applyFont="1" applyAlignment="1">
      <alignment/>
    </xf>
    <xf numFmtId="0" fontId="1" fillId="0" borderId="12" xfId="0" applyFont="1" applyFill="1" applyBorder="1" applyAlignment="1">
      <alignment horizontal="center" vertical="justify"/>
    </xf>
    <xf numFmtId="0" fontId="1" fillId="0" borderId="12" xfId="0" applyFont="1" applyFill="1" applyBorder="1" applyAlignment="1">
      <alignment vertical="justify"/>
    </xf>
    <xf numFmtId="0" fontId="1" fillId="0" borderId="12" xfId="0" applyFont="1" applyFill="1" applyBorder="1" applyAlignment="1">
      <alignment horizontal="left" vertical="justify"/>
    </xf>
    <xf numFmtId="14" fontId="1" fillId="0" borderId="12" xfId="0" applyNumberFormat="1" applyFont="1" applyFill="1" applyBorder="1" applyAlignment="1">
      <alignment horizontal="center" vertical="justify"/>
    </xf>
    <xf numFmtId="183" fontId="1" fillId="0" borderId="12" xfId="0" applyNumberFormat="1" applyFont="1" applyBorder="1" applyAlignment="1">
      <alignment horizontal="left" vertical="justify"/>
    </xf>
    <xf numFmtId="182" fontId="3" fillId="0" borderId="12" xfId="0" applyNumberFormat="1" applyFont="1" applyBorder="1" applyAlignment="1">
      <alignment horizontal="left" vertical="justify"/>
    </xf>
    <xf numFmtId="202" fontId="1" fillId="0" borderId="12" xfId="0" applyNumberFormat="1" applyFont="1" applyBorder="1" applyAlignment="1">
      <alignment horizontal="left" vertical="justify" wrapText="1"/>
    </xf>
    <xf numFmtId="182" fontId="3" fillId="0" borderId="0" xfId="0" applyNumberFormat="1" applyFont="1" applyBorder="1" applyAlignment="1">
      <alignment horizontal="left" vertical="justify"/>
    </xf>
    <xf numFmtId="202" fontId="1" fillId="0" borderId="11" xfId="0" applyNumberFormat="1" applyFont="1" applyBorder="1" applyAlignment="1">
      <alignment horizontal="left" vertical="justify" wrapText="1"/>
    </xf>
    <xf numFmtId="2" fontId="3" fillId="0" borderId="0" xfId="0" applyNumberFormat="1" applyFont="1" applyBorder="1" applyAlignment="1">
      <alignment horizontal="left" vertical="justify" wrapText="1"/>
    </xf>
    <xf numFmtId="0" fontId="3" fillId="0" borderId="10" xfId="0" applyFont="1" applyBorder="1" applyAlignment="1">
      <alignment horizontal="left" vertical="justify" wrapText="1"/>
    </xf>
    <xf numFmtId="202" fontId="1" fillId="0" borderId="10" xfId="0" applyNumberFormat="1" applyFont="1" applyBorder="1" applyAlignment="1">
      <alignment horizontal="left" vertical="justify" wrapText="1"/>
    </xf>
    <xf numFmtId="180" fontId="1" fillId="0" borderId="0" xfId="0" applyNumberFormat="1" applyFont="1" applyFill="1" applyBorder="1" applyAlignment="1">
      <alignment vertical="justify"/>
    </xf>
    <xf numFmtId="180" fontId="1" fillId="0" borderId="11" xfId="0" applyNumberFormat="1" applyFont="1" applyFill="1" applyBorder="1" applyAlignment="1">
      <alignment vertical="justify"/>
    </xf>
    <xf numFmtId="183" fontId="1" fillId="0" borderId="11" xfId="0" applyNumberFormat="1" applyFont="1" applyBorder="1" applyAlignment="1">
      <alignment horizontal="left" vertical="justify"/>
    </xf>
    <xf numFmtId="202" fontId="1" fillId="0" borderId="13" xfId="0" applyNumberFormat="1" applyFont="1" applyBorder="1" applyAlignment="1">
      <alignment horizontal="left" vertical="justify" wrapText="1"/>
    </xf>
    <xf numFmtId="14" fontId="1" fillId="0" borderId="10" xfId="0" applyNumberFormat="1" applyFont="1" applyFill="1" applyBorder="1" applyAlignment="1">
      <alignment horizontal="center" vertical="justify"/>
    </xf>
    <xf numFmtId="180" fontId="1" fillId="0" borderId="10" xfId="0" applyNumberFormat="1" applyFont="1" applyBorder="1" applyAlignment="1">
      <alignment vertical="justify"/>
    </xf>
    <xf numFmtId="182" fontId="3" fillId="0" borderId="10" xfId="0" applyNumberFormat="1" applyFont="1" applyBorder="1" applyAlignment="1">
      <alignment horizontal="left" vertical="justify"/>
    </xf>
    <xf numFmtId="183" fontId="1" fillId="0" borderId="10" xfId="0" applyNumberFormat="1" applyFont="1" applyBorder="1" applyAlignment="1">
      <alignment horizontal="left" vertical="justify"/>
    </xf>
    <xf numFmtId="0" fontId="1" fillId="0" borderId="12" xfId="0" applyFont="1" applyFill="1" applyBorder="1" applyAlignment="1">
      <alignment horizontal="left" vertical="justify" wrapText="1"/>
    </xf>
    <xf numFmtId="14" fontId="1" fillId="0" borderId="12" xfId="0" applyNumberFormat="1" applyFont="1" applyFill="1" applyBorder="1" applyAlignment="1">
      <alignment horizontal="center" vertical="justify" wrapText="1"/>
    </xf>
    <xf numFmtId="0" fontId="1" fillId="0" borderId="12" xfId="0" applyFont="1" applyFill="1" applyBorder="1" applyAlignment="1">
      <alignment horizontal="center" vertical="justify" wrapText="1"/>
    </xf>
    <xf numFmtId="0" fontId="1" fillId="0" borderId="12" xfId="0" applyFont="1" applyFill="1" applyBorder="1" applyAlignment="1">
      <alignment vertical="justify" wrapText="1"/>
    </xf>
    <xf numFmtId="0" fontId="1" fillId="0" borderId="10" xfId="0" applyFont="1" applyBorder="1" applyAlignment="1">
      <alignment vertical="justify"/>
    </xf>
    <xf numFmtId="180" fontId="1" fillId="0" borderId="12" xfId="0" applyNumberFormat="1" applyFont="1" applyFill="1" applyBorder="1" applyAlignment="1">
      <alignment vertical="justify"/>
    </xf>
    <xf numFmtId="2" fontId="3" fillId="0" borderId="10" xfId="0" applyNumberFormat="1" applyFont="1" applyBorder="1" applyAlignment="1">
      <alignment horizontal="left" vertical="justify"/>
    </xf>
    <xf numFmtId="180" fontId="1" fillId="0" borderId="10" xfId="0" applyNumberFormat="1" applyFont="1" applyFill="1" applyBorder="1" applyAlignment="1">
      <alignment vertical="justify"/>
    </xf>
    <xf numFmtId="0" fontId="1" fillId="33" borderId="0" xfId="0" applyFont="1" applyFill="1" applyBorder="1" applyAlignment="1">
      <alignment vertical="justify" wrapText="1"/>
    </xf>
    <xf numFmtId="0" fontId="1" fillId="33" borderId="0" xfId="0" applyFont="1" applyFill="1" applyAlignment="1">
      <alignment/>
    </xf>
    <xf numFmtId="2" fontId="3" fillId="0" borderId="10" xfId="0" applyNumberFormat="1" applyFont="1" applyBorder="1" applyAlignment="1">
      <alignment horizontal="left" vertical="justify" wrapText="1"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 horizontal="center" vertical="justify"/>
    </xf>
    <xf numFmtId="0" fontId="48" fillId="0" borderId="0" xfId="0" applyFont="1" applyFill="1" applyBorder="1" applyAlignment="1">
      <alignment horizontal="left" vertical="justify" wrapText="1"/>
    </xf>
    <xf numFmtId="14" fontId="48" fillId="0" borderId="0" xfId="0" applyNumberFormat="1" applyFont="1" applyFill="1" applyBorder="1" applyAlignment="1">
      <alignment horizontal="center" vertical="justify" wrapText="1"/>
    </xf>
    <xf numFmtId="18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02" fontId="1" fillId="0" borderId="0" xfId="0" applyNumberFormat="1" applyFont="1" applyBorder="1" applyAlignment="1">
      <alignment horizontal="center" vertical="justify" wrapText="1"/>
    </xf>
    <xf numFmtId="202" fontId="1" fillId="0" borderId="10" xfId="0" applyNumberFormat="1" applyFont="1" applyBorder="1" applyAlignment="1">
      <alignment horizontal="center" vertical="justify" wrapText="1"/>
    </xf>
    <xf numFmtId="0" fontId="1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justify" wrapText="1"/>
    </xf>
    <xf numFmtId="0" fontId="1" fillId="0" borderId="10" xfId="0" applyNumberFormat="1" applyFont="1" applyBorder="1" applyAlignment="1">
      <alignment horizontal="center" vertical="justify" wrapText="1"/>
    </xf>
    <xf numFmtId="0" fontId="1" fillId="0" borderId="0" xfId="0" applyNumberFormat="1" applyFont="1" applyAlignment="1">
      <alignment horizontal="center"/>
    </xf>
    <xf numFmtId="202" fontId="1" fillId="0" borderId="0" xfId="0" applyNumberFormat="1" applyFont="1" applyAlignment="1">
      <alignment horizontal="center"/>
    </xf>
    <xf numFmtId="205" fontId="2" fillId="0" borderId="10" xfId="0" applyNumberFormat="1" applyFont="1" applyBorder="1" applyAlignment="1">
      <alignment horizontal="left"/>
    </xf>
    <xf numFmtId="205" fontId="1" fillId="0" borderId="0" xfId="0" applyNumberFormat="1" applyFont="1" applyBorder="1" applyAlignment="1">
      <alignment horizontal="left" vertical="justify"/>
    </xf>
    <xf numFmtId="205" fontId="1" fillId="0" borderId="10" xfId="0" applyNumberFormat="1" applyFont="1" applyBorder="1" applyAlignment="1">
      <alignment horizontal="left" vertical="justify" wrapText="1"/>
    </xf>
    <xf numFmtId="205" fontId="1" fillId="0" borderId="0" xfId="0" applyNumberFormat="1" applyFont="1" applyAlignment="1">
      <alignment/>
    </xf>
    <xf numFmtId="0" fontId="1" fillId="0" borderId="12" xfId="0" applyFont="1" applyBorder="1" applyAlignment="1">
      <alignment vertical="justify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205" fontId="1" fillId="0" borderId="11" xfId="0" applyNumberFormat="1" applyFont="1" applyBorder="1" applyAlignment="1">
      <alignment horizontal="left" vertical="justify" wrapText="1"/>
    </xf>
    <xf numFmtId="205" fontId="1" fillId="0" borderId="0" xfId="0" applyNumberFormat="1" applyFont="1" applyBorder="1" applyAlignment="1">
      <alignment horizontal="left" vertical="justify"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6.jpeg" /><Relationship Id="rId3" Type="http://schemas.openxmlformats.org/officeDocument/2006/relationships/image" Target="../media/image27.png" /><Relationship Id="rId4" Type="http://schemas.openxmlformats.org/officeDocument/2006/relationships/image" Target="../media/image2.emf" /><Relationship Id="rId5" Type="http://schemas.openxmlformats.org/officeDocument/2006/relationships/image" Target="../media/image10.emf" /><Relationship Id="rId6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6.jpeg" /><Relationship Id="rId3" Type="http://schemas.openxmlformats.org/officeDocument/2006/relationships/image" Target="../media/image27.png" /><Relationship Id="rId4" Type="http://schemas.openxmlformats.org/officeDocument/2006/relationships/image" Target="../media/image8.emf" /><Relationship Id="rId5" Type="http://schemas.openxmlformats.org/officeDocument/2006/relationships/image" Target="../media/image12.emf" /><Relationship Id="rId6" Type="http://schemas.openxmlformats.org/officeDocument/2006/relationships/image" Target="../media/image1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6.jpeg" /><Relationship Id="rId3" Type="http://schemas.openxmlformats.org/officeDocument/2006/relationships/image" Target="../media/image27.png" /><Relationship Id="rId4" Type="http://schemas.openxmlformats.org/officeDocument/2006/relationships/image" Target="../media/image18.emf" /><Relationship Id="rId5" Type="http://schemas.openxmlformats.org/officeDocument/2006/relationships/image" Target="../media/image3.emf" /><Relationship Id="rId6" Type="http://schemas.openxmlformats.org/officeDocument/2006/relationships/image" Target="../media/image2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6.jpeg" /><Relationship Id="rId3" Type="http://schemas.openxmlformats.org/officeDocument/2006/relationships/image" Target="../media/image27.png" /><Relationship Id="rId4" Type="http://schemas.openxmlformats.org/officeDocument/2006/relationships/image" Target="../media/image21.emf" /><Relationship Id="rId5" Type="http://schemas.openxmlformats.org/officeDocument/2006/relationships/image" Target="../media/image9.emf" /><Relationship Id="rId6" Type="http://schemas.openxmlformats.org/officeDocument/2006/relationships/image" Target="../media/image2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6.jpeg" /><Relationship Id="rId3" Type="http://schemas.openxmlformats.org/officeDocument/2006/relationships/image" Target="../media/image27.png" /><Relationship Id="rId4" Type="http://schemas.openxmlformats.org/officeDocument/2006/relationships/image" Target="../media/image15.emf" /><Relationship Id="rId5" Type="http://schemas.openxmlformats.org/officeDocument/2006/relationships/image" Target="../media/image22.emf" /><Relationship Id="rId6" Type="http://schemas.openxmlformats.org/officeDocument/2006/relationships/image" Target="../media/image1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6.jpeg" /><Relationship Id="rId3" Type="http://schemas.openxmlformats.org/officeDocument/2006/relationships/image" Target="../media/image27.png" /><Relationship Id="rId4" Type="http://schemas.openxmlformats.org/officeDocument/2006/relationships/image" Target="../media/image14.emf" /><Relationship Id="rId5" Type="http://schemas.openxmlformats.org/officeDocument/2006/relationships/image" Target="../media/image24.emf" /><Relationship Id="rId6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6.jpeg" /><Relationship Id="rId3" Type="http://schemas.openxmlformats.org/officeDocument/2006/relationships/image" Target="../media/image27.png" /><Relationship Id="rId4" Type="http://schemas.openxmlformats.org/officeDocument/2006/relationships/image" Target="../media/image5.emf" /><Relationship Id="rId5" Type="http://schemas.openxmlformats.org/officeDocument/2006/relationships/image" Target="../media/image7.emf" /><Relationship Id="rId6" Type="http://schemas.openxmlformats.org/officeDocument/2006/relationships/image" Target="../media/image2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6.jpeg" /><Relationship Id="rId3" Type="http://schemas.openxmlformats.org/officeDocument/2006/relationships/image" Target="../media/image27.png" /><Relationship Id="rId4" Type="http://schemas.openxmlformats.org/officeDocument/2006/relationships/image" Target="../media/image16.emf" /><Relationship Id="rId5" Type="http://schemas.openxmlformats.org/officeDocument/2006/relationships/image" Target="../media/image4.emf" /><Relationship Id="rId6" Type="http://schemas.openxmlformats.org/officeDocument/2006/relationships/image" Target="../media/image2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390525</xdr:colOff>
      <xdr:row>0</xdr:row>
      <xdr:rowOff>28575</xdr:rowOff>
    </xdr:from>
    <xdr:to>
      <xdr:col>14</xdr:col>
      <xdr:colOff>495300</xdr:colOff>
      <xdr:row>2</xdr:row>
      <xdr:rowOff>0</xdr:rowOff>
    </xdr:to>
    <xdr:pic>
      <xdr:nvPicPr>
        <xdr:cNvPr id="1" name="Рисунок 1" descr="I:\russkati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28575"/>
          <a:ext cx="942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190500</xdr:colOff>
      <xdr:row>2</xdr:row>
      <xdr:rowOff>9525</xdr:rowOff>
    </xdr:from>
    <xdr:to>
      <xdr:col>14</xdr:col>
      <xdr:colOff>457200</xdr:colOff>
      <xdr:row>3</xdr:row>
      <xdr:rowOff>257175</xdr:rowOff>
    </xdr:to>
    <xdr:pic>
      <xdr:nvPicPr>
        <xdr:cNvPr id="2" name="Рисунок 8" descr="VII зимняя спартакиада учащихся России 2015 го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485775"/>
          <a:ext cx="1104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85725</xdr:rowOff>
    </xdr:from>
    <xdr:to>
      <xdr:col>2</xdr:col>
      <xdr:colOff>266700</xdr:colOff>
      <xdr:row>3</xdr:row>
      <xdr:rowOff>200025</xdr:rowOff>
    </xdr:to>
    <xdr:pic>
      <xdr:nvPicPr>
        <xdr:cNvPr id="3" name="Рисунок 6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85725"/>
          <a:ext cx="895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</xdr:colOff>
      <xdr:row>3</xdr:row>
      <xdr:rowOff>0</xdr:rowOff>
    </xdr:from>
    <xdr:to>
      <xdr:col>20</xdr:col>
      <xdr:colOff>352425</xdr:colOff>
      <xdr:row>3</xdr:row>
      <xdr:rowOff>352425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34425" y="819150"/>
          <a:ext cx="923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3</xdr:row>
      <xdr:rowOff>0</xdr:rowOff>
    </xdr:from>
    <xdr:to>
      <xdr:col>18</xdr:col>
      <xdr:colOff>552450</xdr:colOff>
      <xdr:row>3</xdr:row>
      <xdr:rowOff>361950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24775" y="819150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3</xdr:row>
      <xdr:rowOff>0</xdr:rowOff>
    </xdr:from>
    <xdr:to>
      <xdr:col>17</xdr:col>
      <xdr:colOff>152400</xdr:colOff>
      <xdr:row>3</xdr:row>
      <xdr:rowOff>381000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34175" y="819150"/>
          <a:ext cx="895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342900</xdr:colOff>
      <xdr:row>0</xdr:row>
      <xdr:rowOff>47625</xdr:rowOff>
    </xdr:from>
    <xdr:to>
      <xdr:col>16</xdr:col>
      <xdr:colOff>504825</xdr:colOff>
      <xdr:row>2</xdr:row>
      <xdr:rowOff>76200</xdr:rowOff>
    </xdr:to>
    <xdr:pic>
      <xdr:nvPicPr>
        <xdr:cNvPr id="1" name="Рисунок 1" descr="I:\russkati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47625"/>
          <a:ext cx="1019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190500</xdr:colOff>
      <xdr:row>2</xdr:row>
      <xdr:rowOff>200025</xdr:rowOff>
    </xdr:from>
    <xdr:to>
      <xdr:col>16</xdr:col>
      <xdr:colOff>476250</xdr:colOff>
      <xdr:row>3</xdr:row>
      <xdr:rowOff>304800</xdr:rowOff>
    </xdr:to>
    <xdr:pic>
      <xdr:nvPicPr>
        <xdr:cNvPr id="2" name="Рисунок 8" descr="VII зимняя спартакиада учащихся России 2015 го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657225"/>
          <a:ext cx="1143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</xdr:row>
      <xdr:rowOff>66675</xdr:rowOff>
    </xdr:from>
    <xdr:to>
      <xdr:col>2</xdr:col>
      <xdr:colOff>285750</xdr:colOff>
      <xdr:row>3</xdr:row>
      <xdr:rowOff>133350</xdr:rowOff>
    </xdr:to>
    <xdr:pic>
      <xdr:nvPicPr>
        <xdr:cNvPr id="3" name="Рисунок 6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14300"/>
          <a:ext cx="9620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571500</xdr:colOff>
      <xdr:row>2</xdr:row>
      <xdr:rowOff>390525</xdr:rowOff>
    </xdr:from>
    <xdr:to>
      <xdr:col>22</xdr:col>
      <xdr:colOff>295275</xdr:colOff>
      <xdr:row>3</xdr:row>
      <xdr:rowOff>238125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39175" y="84772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171450</xdr:colOff>
      <xdr:row>2</xdr:row>
      <xdr:rowOff>390525</xdr:rowOff>
    </xdr:from>
    <xdr:to>
      <xdr:col>20</xdr:col>
      <xdr:colOff>495300</xdr:colOff>
      <xdr:row>3</xdr:row>
      <xdr:rowOff>247650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9525" y="84772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3</xdr:row>
      <xdr:rowOff>9525</xdr:rowOff>
    </xdr:from>
    <xdr:to>
      <xdr:col>19</xdr:col>
      <xdr:colOff>142875</xdr:colOff>
      <xdr:row>3</xdr:row>
      <xdr:rowOff>390525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77025" y="971550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247650</xdr:colOff>
      <xdr:row>0</xdr:row>
      <xdr:rowOff>0</xdr:rowOff>
    </xdr:from>
    <xdr:to>
      <xdr:col>15</xdr:col>
      <xdr:colOff>514350</xdr:colOff>
      <xdr:row>1</xdr:row>
      <xdr:rowOff>361950</xdr:rowOff>
    </xdr:to>
    <xdr:pic>
      <xdr:nvPicPr>
        <xdr:cNvPr id="1" name="Рисунок 1" descr="I:\russkati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0"/>
          <a:ext cx="1123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1</xdr:row>
      <xdr:rowOff>390525</xdr:rowOff>
    </xdr:from>
    <xdr:to>
      <xdr:col>15</xdr:col>
      <xdr:colOff>495300</xdr:colOff>
      <xdr:row>3</xdr:row>
      <xdr:rowOff>200025</xdr:rowOff>
    </xdr:to>
    <xdr:pic>
      <xdr:nvPicPr>
        <xdr:cNvPr id="2" name="Рисунок 8" descr="VII зимняя спартакиада учащихся России 2015 го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552450"/>
          <a:ext cx="1285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66675</xdr:rowOff>
    </xdr:from>
    <xdr:to>
      <xdr:col>3</xdr:col>
      <xdr:colOff>9525</xdr:colOff>
      <xdr:row>3</xdr:row>
      <xdr:rowOff>104775</xdr:rowOff>
    </xdr:to>
    <xdr:pic>
      <xdr:nvPicPr>
        <xdr:cNvPr id="3" name="Рисунок 6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66675"/>
          <a:ext cx="10572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</xdr:colOff>
      <xdr:row>3</xdr:row>
      <xdr:rowOff>0</xdr:rowOff>
    </xdr:from>
    <xdr:to>
      <xdr:col>21</xdr:col>
      <xdr:colOff>371475</xdr:colOff>
      <xdr:row>3</xdr:row>
      <xdr:rowOff>342900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82050" y="1047750"/>
          <a:ext cx="942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257175</xdr:colOff>
      <xdr:row>3</xdr:row>
      <xdr:rowOff>0</xdr:rowOff>
    </xdr:from>
    <xdr:to>
      <xdr:col>19</xdr:col>
      <xdr:colOff>561975</xdr:colOff>
      <xdr:row>3</xdr:row>
      <xdr:rowOff>352425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81925" y="1047750"/>
          <a:ext cx="914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3</xdr:row>
      <xdr:rowOff>0</xdr:rowOff>
    </xdr:from>
    <xdr:to>
      <xdr:col>18</xdr:col>
      <xdr:colOff>200025</xdr:colOff>
      <xdr:row>3</xdr:row>
      <xdr:rowOff>381000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00850" y="1047750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381000</xdr:colOff>
      <xdr:row>0</xdr:row>
      <xdr:rowOff>38100</xdr:rowOff>
    </xdr:from>
    <xdr:to>
      <xdr:col>15</xdr:col>
      <xdr:colOff>485775</xdr:colOff>
      <xdr:row>2</xdr:row>
      <xdr:rowOff>85725</xdr:rowOff>
    </xdr:to>
    <xdr:pic>
      <xdr:nvPicPr>
        <xdr:cNvPr id="1" name="Рисунок 1" descr="I:\russkati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38100"/>
          <a:ext cx="990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304800</xdr:colOff>
      <xdr:row>2</xdr:row>
      <xdr:rowOff>133350</xdr:rowOff>
    </xdr:from>
    <xdr:to>
      <xdr:col>15</xdr:col>
      <xdr:colOff>485775</xdr:colOff>
      <xdr:row>3</xdr:row>
      <xdr:rowOff>276225</xdr:rowOff>
    </xdr:to>
    <xdr:pic>
      <xdr:nvPicPr>
        <xdr:cNvPr id="2" name="Рисунок 8" descr="VII зимняя спартакиада учащихся России 2015 го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542925"/>
          <a:ext cx="1066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47625</xdr:rowOff>
    </xdr:from>
    <xdr:to>
      <xdr:col>2</xdr:col>
      <xdr:colOff>247650</xdr:colOff>
      <xdr:row>3</xdr:row>
      <xdr:rowOff>171450</xdr:rowOff>
    </xdr:to>
    <xdr:pic>
      <xdr:nvPicPr>
        <xdr:cNvPr id="3" name="Рисунок 6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47625"/>
          <a:ext cx="914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533400</xdr:colOff>
      <xdr:row>3</xdr:row>
      <xdr:rowOff>19050</xdr:rowOff>
    </xdr:from>
    <xdr:to>
      <xdr:col>21</xdr:col>
      <xdr:colOff>238125</xdr:colOff>
      <xdr:row>3</xdr:row>
      <xdr:rowOff>371475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77275" y="866775"/>
          <a:ext cx="923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3</xdr:row>
      <xdr:rowOff>19050</xdr:rowOff>
    </xdr:from>
    <xdr:to>
      <xdr:col>19</xdr:col>
      <xdr:colOff>476250</xdr:colOff>
      <xdr:row>3</xdr:row>
      <xdr:rowOff>381000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05725" y="86677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3</xdr:row>
      <xdr:rowOff>0</xdr:rowOff>
    </xdr:from>
    <xdr:to>
      <xdr:col>18</xdr:col>
      <xdr:colOff>152400</xdr:colOff>
      <xdr:row>3</xdr:row>
      <xdr:rowOff>390525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91325" y="847725"/>
          <a:ext cx="895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371475</xdr:colOff>
      <xdr:row>0</xdr:row>
      <xdr:rowOff>9525</xdr:rowOff>
    </xdr:from>
    <xdr:to>
      <xdr:col>15</xdr:col>
      <xdr:colOff>514350</xdr:colOff>
      <xdr:row>1</xdr:row>
      <xdr:rowOff>333375</xdr:rowOff>
    </xdr:to>
    <xdr:pic>
      <xdr:nvPicPr>
        <xdr:cNvPr id="1" name="Рисунок 1" descr="I:\russkati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525"/>
          <a:ext cx="1038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438150</xdr:colOff>
      <xdr:row>1</xdr:row>
      <xdr:rowOff>361950</xdr:rowOff>
    </xdr:from>
    <xdr:to>
      <xdr:col>16</xdr:col>
      <xdr:colOff>0</xdr:colOff>
      <xdr:row>4</xdr:row>
      <xdr:rowOff>57150</xdr:rowOff>
    </xdr:to>
    <xdr:pic>
      <xdr:nvPicPr>
        <xdr:cNvPr id="2" name="Рисунок 8" descr="VII зимняя спартакиада учащихся России 2015 го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542925"/>
          <a:ext cx="1533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2</xdr:col>
      <xdr:colOff>295275</xdr:colOff>
      <xdr:row>3</xdr:row>
      <xdr:rowOff>66675</xdr:rowOff>
    </xdr:to>
    <xdr:pic>
      <xdr:nvPicPr>
        <xdr:cNvPr id="3" name="Рисунок 6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1009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571500</xdr:colOff>
      <xdr:row>2</xdr:row>
      <xdr:rowOff>171450</xdr:rowOff>
    </xdr:from>
    <xdr:to>
      <xdr:col>21</xdr:col>
      <xdr:colOff>276225</xdr:colOff>
      <xdr:row>3</xdr:row>
      <xdr:rowOff>76200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24900" y="771525"/>
          <a:ext cx="923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238125</xdr:colOff>
      <xdr:row>2</xdr:row>
      <xdr:rowOff>161925</xdr:rowOff>
    </xdr:from>
    <xdr:to>
      <xdr:col>19</xdr:col>
      <xdr:colOff>542925</xdr:colOff>
      <xdr:row>3</xdr:row>
      <xdr:rowOff>76200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81925" y="762000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76200</xdr:colOff>
      <xdr:row>2</xdr:row>
      <xdr:rowOff>142875</xdr:rowOff>
    </xdr:from>
    <xdr:to>
      <xdr:col>18</xdr:col>
      <xdr:colOff>171450</xdr:colOff>
      <xdr:row>3</xdr:row>
      <xdr:rowOff>85725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19900" y="742950"/>
          <a:ext cx="895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276225</xdr:colOff>
      <xdr:row>0</xdr:row>
      <xdr:rowOff>19050</xdr:rowOff>
    </xdr:from>
    <xdr:to>
      <xdr:col>16</xdr:col>
      <xdr:colOff>476250</xdr:colOff>
      <xdr:row>2</xdr:row>
      <xdr:rowOff>19050</xdr:rowOff>
    </xdr:to>
    <xdr:pic>
      <xdr:nvPicPr>
        <xdr:cNvPr id="1" name="Рисунок 1" descr="I:\russkati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9050"/>
          <a:ext cx="1057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2</xdr:row>
      <xdr:rowOff>0</xdr:rowOff>
    </xdr:from>
    <xdr:to>
      <xdr:col>16</xdr:col>
      <xdr:colOff>514350</xdr:colOff>
      <xdr:row>3</xdr:row>
      <xdr:rowOff>352425</xdr:rowOff>
    </xdr:to>
    <xdr:pic>
      <xdr:nvPicPr>
        <xdr:cNvPr id="2" name="Рисунок 7" descr="VII зимняя спартакиада учащихся России 2015 го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495300"/>
          <a:ext cx="1285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2</xdr:col>
      <xdr:colOff>295275</xdr:colOff>
      <xdr:row>3</xdr:row>
      <xdr:rowOff>228600</xdr:rowOff>
    </xdr:to>
    <xdr:pic>
      <xdr:nvPicPr>
        <xdr:cNvPr id="3" name="Рисунок 6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7625"/>
          <a:ext cx="9810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514350</xdr:colOff>
      <xdr:row>3</xdr:row>
      <xdr:rowOff>0</xdr:rowOff>
    </xdr:from>
    <xdr:to>
      <xdr:col>22</xdr:col>
      <xdr:colOff>238125</xdr:colOff>
      <xdr:row>3</xdr:row>
      <xdr:rowOff>352425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86800" y="85725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152400</xdr:colOff>
      <xdr:row>3</xdr:row>
      <xdr:rowOff>9525</xdr:rowOff>
    </xdr:from>
    <xdr:to>
      <xdr:col>20</xdr:col>
      <xdr:colOff>457200</xdr:colOff>
      <xdr:row>3</xdr:row>
      <xdr:rowOff>371475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15250" y="86677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3</xdr:row>
      <xdr:rowOff>0</xdr:rowOff>
    </xdr:from>
    <xdr:to>
      <xdr:col>19</xdr:col>
      <xdr:colOff>133350</xdr:colOff>
      <xdr:row>3</xdr:row>
      <xdr:rowOff>381000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72275" y="857250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371475</xdr:colOff>
      <xdr:row>0</xdr:row>
      <xdr:rowOff>28575</xdr:rowOff>
    </xdr:from>
    <xdr:to>
      <xdr:col>15</xdr:col>
      <xdr:colOff>504825</xdr:colOff>
      <xdr:row>2</xdr:row>
      <xdr:rowOff>76200</xdr:rowOff>
    </xdr:to>
    <xdr:pic>
      <xdr:nvPicPr>
        <xdr:cNvPr id="1" name="Рисунок 1" descr="I:\russkati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8575"/>
          <a:ext cx="990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</xdr:row>
      <xdr:rowOff>38100</xdr:rowOff>
    </xdr:from>
    <xdr:to>
      <xdr:col>15</xdr:col>
      <xdr:colOff>495300</xdr:colOff>
      <xdr:row>3</xdr:row>
      <xdr:rowOff>266700</xdr:rowOff>
    </xdr:to>
    <xdr:pic>
      <xdr:nvPicPr>
        <xdr:cNvPr id="2" name="Рисунок 7" descr="VII зимняя спартакиада учащихся России 2015 го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485775"/>
          <a:ext cx="1352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9525</xdr:rowOff>
    </xdr:from>
    <xdr:to>
      <xdr:col>3</xdr:col>
      <xdr:colOff>19050</xdr:colOff>
      <xdr:row>3</xdr:row>
      <xdr:rowOff>180975</xdr:rowOff>
    </xdr:to>
    <xdr:pic>
      <xdr:nvPicPr>
        <xdr:cNvPr id="3" name="Рисунок 6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5725"/>
          <a:ext cx="10001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66675</xdr:colOff>
      <xdr:row>3</xdr:row>
      <xdr:rowOff>28575</xdr:rowOff>
    </xdr:from>
    <xdr:to>
      <xdr:col>21</xdr:col>
      <xdr:colOff>381000</xdr:colOff>
      <xdr:row>3</xdr:row>
      <xdr:rowOff>381000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43950" y="971550"/>
          <a:ext cx="923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247650</xdr:colOff>
      <xdr:row>3</xdr:row>
      <xdr:rowOff>28575</xdr:rowOff>
    </xdr:from>
    <xdr:to>
      <xdr:col>19</xdr:col>
      <xdr:colOff>552450</xdr:colOff>
      <xdr:row>3</xdr:row>
      <xdr:rowOff>390525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05725" y="971550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3</xdr:row>
      <xdr:rowOff>28575</xdr:rowOff>
    </xdr:from>
    <xdr:to>
      <xdr:col>18</xdr:col>
      <xdr:colOff>171450</xdr:colOff>
      <xdr:row>3</xdr:row>
      <xdr:rowOff>419100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34175" y="971550"/>
          <a:ext cx="895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361950</xdr:colOff>
      <xdr:row>0</xdr:row>
      <xdr:rowOff>28575</xdr:rowOff>
    </xdr:from>
    <xdr:to>
      <xdr:col>15</xdr:col>
      <xdr:colOff>485775</xdr:colOff>
      <xdr:row>1</xdr:row>
      <xdr:rowOff>333375</xdr:rowOff>
    </xdr:to>
    <xdr:pic>
      <xdr:nvPicPr>
        <xdr:cNvPr id="1" name="Рисунок 1" descr="I:\russkati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285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476250</xdr:colOff>
      <xdr:row>1</xdr:row>
      <xdr:rowOff>323850</xdr:rowOff>
    </xdr:from>
    <xdr:to>
      <xdr:col>15</xdr:col>
      <xdr:colOff>476250</xdr:colOff>
      <xdr:row>3</xdr:row>
      <xdr:rowOff>304800</xdr:rowOff>
    </xdr:to>
    <xdr:pic>
      <xdr:nvPicPr>
        <xdr:cNvPr id="2" name="Рисунок 7" descr="VII зимняя спартакиада учащихся России 2015 го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485775"/>
          <a:ext cx="1409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57150</xdr:rowOff>
    </xdr:from>
    <xdr:to>
      <xdr:col>2</xdr:col>
      <xdr:colOff>333375</xdr:colOff>
      <xdr:row>3</xdr:row>
      <xdr:rowOff>142875</xdr:rowOff>
    </xdr:to>
    <xdr:pic>
      <xdr:nvPicPr>
        <xdr:cNvPr id="3" name="Рисунок 6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57150"/>
          <a:ext cx="9906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9525</xdr:rowOff>
    </xdr:from>
    <xdr:to>
      <xdr:col>21</xdr:col>
      <xdr:colOff>314325</xdr:colOff>
      <xdr:row>3</xdr:row>
      <xdr:rowOff>361950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0" y="962025"/>
          <a:ext cx="923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209550</xdr:colOff>
      <xdr:row>2</xdr:row>
      <xdr:rowOff>180975</xdr:rowOff>
    </xdr:from>
    <xdr:to>
      <xdr:col>19</xdr:col>
      <xdr:colOff>514350</xdr:colOff>
      <xdr:row>3</xdr:row>
      <xdr:rowOff>152400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53350" y="742950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2</xdr:row>
      <xdr:rowOff>152400</xdr:rowOff>
    </xdr:from>
    <xdr:to>
      <xdr:col>18</xdr:col>
      <xdr:colOff>142875</xdr:colOff>
      <xdr:row>3</xdr:row>
      <xdr:rowOff>152400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81800" y="714375"/>
          <a:ext cx="9048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0000"/>
  </sheetPr>
  <dimension ref="A1:AE52"/>
  <sheetViews>
    <sheetView view="pageBreakPreview" zoomScale="160" zoomScaleSheetLayoutView="160" zoomScalePageLayoutView="0" workbookViewId="0" topLeftCell="A1">
      <selection activeCell="N8" sqref="N8:N27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6.140625" style="1" customWidth="1"/>
    <col min="4" max="4" width="24.7109375" style="1" customWidth="1"/>
    <col min="5" max="5" width="9.8515625" style="1" hidden="1" customWidth="1"/>
    <col min="6" max="6" width="9.421875" style="1" customWidth="1"/>
    <col min="7" max="7" width="22.140625" style="1" customWidth="1"/>
    <col min="8" max="8" width="21.8515625" style="1" hidden="1" customWidth="1"/>
    <col min="9" max="9" width="15.7109375" style="1" hidden="1" customWidth="1"/>
    <col min="10" max="10" width="0.71875" style="1" hidden="1" customWidth="1"/>
    <col min="11" max="11" width="7.28125" style="1" customWidth="1"/>
    <col min="12" max="12" width="7.28125" style="1" hidden="1" customWidth="1"/>
    <col min="13" max="13" width="6.57421875" style="1" customWidth="1"/>
    <col min="14" max="14" width="6.00390625" style="90" customWidth="1"/>
    <col min="15" max="15" width="7.57421875" style="1" customWidth="1"/>
    <col min="16" max="16" width="2.8515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7.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5" ht="30" customHeight="1">
      <c r="A2" s="128" t="str">
        <f>N_sor1</f>
        <v>"VII Зимняя Спартакиада учащихся России 2015 года"  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5" ht="27" customHeight="1">
      <c r="A3" s="128" t="str">
        <f>N_sor2</f>
        <v>по конькобежному спорту  (II этап)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</row>
    <row r="4" spans="1:15" ht="45.75" customHeight="1" thickBot="1">
      <c r="A4" s="129" t="s">
        <v>20</v>
      </c>
      <c r="B4" s="129"/>
      <c r="C4" s="129"/>
      <c r="D4" s="129"/>
      <c r="E4" s="108"/>
      <c r="F4" s="108"/>
      <c r="G4" s="108"/>
      <c r="H4" s="108"/>
      <c r="I4" s="130" t="str">
        <f>D_d1</f>
        <v>26 января 2015 г.</v>
      </c>
      <c r="J4" s="131"/>
      <c r="K4" s="131"/>
      <c r="L4" s="131"/>
      <c r="M4" s="131"/>
      <c r="N4" s="131"/>
      <c r="O4" s="131"/>
    </row>
    <row r="5" spans="1:15" ht="20.25" customHeight="1" thickTop="1">
      <c r="A5" s="111"/>
      <c r="B5" s="111"/>
      <c r="C5" s="111"/>
      <c r="D5" s="111"/>
      <c r="E5" s="112"/>
      <c r="F5" s="112"/>
      <c r="G5" s="112"/>
      <c r="H5" s="112"/>
      <c r="I5" s="113"/>
      <c r="J5" s="114"/>
      <c r="K5" s="114"/>
      <c r="L5" s="114"/>
      <c r="M5" s="114"/>
      <c r="N5" s="114"/>
      <c r="O5" s="114"/>
    </row>
    <row r="6" spans="2:31" ht="30" customHeight="1">
      <c r="B6" s="15"/>
      <c r="C6" s="124" t="str">
        <f>N_un</f>
        <v>Юноши  (ЦФО)</v>
      </c>
      <c r="D6" s="124"/>
      <c r="E6" s="124"/>
      <c r="F6" s="124"/>
      <c r="G6" s="124"/>
      <c r="H6" s="124"/>
      <c r="I6" s="124"/>
      <c r="J6" s="15"/>
      <c r="K6" s="124" t="str">
        <f>const!C9</f>
        <v>500 метров</v>
      </c>
      <c r="L6" s="124"/>
      <c r="M6" s="124"/>
      <c r="N6" s="87"/>
      <c r="O6" s="15"/>
      <c r="P6" s="3"/>
      <c r="Q6" s="4">
        <v>37.5</v>
      </c>
      <c r="R6" s="4">
        <v>35.4</v>
      </c>
      <c r="S6" s="4"/>
      <c r="T6" s="4"/>
      <c r="U6" s="4"/>
      <c r="V6" s="4"/>
      <c r="W6" s="7"/>
      <c r="X6" s="4"/>
      <c r="Y6" s="4"/>
      <c r="Z6" s="4"/>
      <c r="AA6" s="4"/>
      <c r="AB6" s="4"/>
      <c r="AC6" s="4"/>
      <c r="AD6" s="4"/>
      <c r="AE6" s="4"/>
    </row>
    <row r="7" spans="1:31" ht="16.5" customHeight="1" thickBot="1">
      <c r="A7" s="2" t="s">
        <v>4</v>
      </c>
      <c r="B7" s="2" t="s">
        <v>0</v>
      </c>
      <c r="C7" s="10" t="s">
        <v>6</v>
      </c>
      <c r="D7" s="2" t="s">
        <v>2</v>
      </c>
      <c r="E7" s="2" t="s">
        <v>1</v>
      </c>
      <c r="F7" s="2" t="s">
        <v>1</v>
      </c>
      <c r="G7" s="2" t="s">
        <v>45</v>
      </c>
      <c r="H7" s="2" t="s">
        <v>45</v>
      </c>
      <c r="I7" s="2" t="s">
        <v>7</v>
      </c>
      <c r="J7" s="2"/>
      <c r="K7" s="11" t="s">
        <v>3</v>
      </c>
      <c r="L7" s="11" t="s">
        <v>8</v>
      </c>
      <c r="M7" s="11" t="s">
        <v>11</v>
      </c>
      <c r="N7" s="2" t="s">
        <v>8</v>
      </c>
      <c r="O7" s="2" t="s">
        <v>5</v>
      </c>
      <c r="P7" s="3"/>
      <c r="Q7" s="18"/>
      <c r="R7" s="18"/>
      <c r="S7" s="4"/>
      <c r="T7" s="4"/>
      <c r="U7" s="4"/>
      <c r="V7" s="4"/>
      <c r="W7" s="7"/>
      <c r="X7" s="4"/>
      <c r="Y7" s="4"/>
      <c r="Z7" s="4"/>
      <c r="AA7" s="4"/>
      <c r="AB7" s="4"/>
      <c r="AC7" s="4"/>
      <c r="AD7" s="4"/>
      <c r="AE7" s="4"/>
    </row>
    <row r="8" spans="1:31" ht="14.25" customHeight="1" thickTop="1">
      <c r="A8" s="6">
        <v>1</v>
      </c>
      <c r="B8" s="23">
        <v>93</v>
      </c>
      <c r="C8" s="23" t="s">
        <v>57</v>
      </c>
      <c r="D8" s="28" t="s">
        <v>124</v>
      </c>
      <c r="E8" s="29" t="s">
        <v>125</v>
      </c>
      <c r="F8" s="30" t="s">
        <v>44</v>
      </c>
      <c r="G8" s="26" t="s">
        <v>112</v>
      </c>
      <c r="H8" s="13" t="s">
        <v>113</v>
      </c>
      <c r="I8" s="13"/>
      <c r="J8" s="42"/>
      <c r="K8" s="44">
        <v>37.71</v>
      </c>
      <c r="L8" s="21">
        <f aca="true" t="shared" si="0" ref="L8:L28">K8</f>
        <v>37.71</v>
      </c>
      <c r="M8" s="54">
        <f>K8-K$8</f>
        <v>0</v>
      </c>
      <c r="N8" s="93">
        <v>80</v>
      </c>
      <c r="O8" s="6" t="str">
        <f>IF(K8&lt;=41,"КМС",IF(K8&lt;=43.4,"I разр.",IF(K8&lt;=46.2,"II разр.",IF(K8&lt;=49.7,"III разр.",IF(K8&lt;=53.9,"I юн.",IF(K8&lt;=59.5,"II юн.",IF(K8&lt;=66.5,"III юн.","")))))))</f>
        <v>КМС</v>
      </c>
      <c r="P8" s="3"/>
      <c r="Q8" s="18"/>
      <c r="R8" s="18"/>
      <c r="S8" s="4"/>
      <c r="T8" s="4"/>
      <c r="U8" s="4"/>
      <c r="V8" s="4"/>
      <c r="W8" s="7"/>
      <c r="X8" s="4"/>
      <c r="Y8" s="4"/>
      <c r="Z8" s="4"/>
      <c r="AA8" s="4"/>
      <c r="AB8" s="4"/>
      <c r="AC8" s="4"/>
      <c r="AD8" s="4"/>
      <c r="AE8" s="4"/>
    </row>
    <row r="9" spans="1:31" ht="14.25" customHeight="1">
      <c r="A9" s="6">
        <v>2</v>
      </c>
      <c r="B9" s="7">
        <v>95</v>
      </c>
      <c r="C9" s="7" t="s">
        <v>62</v>
      </c>
      <c r="D9" s="16" t="s">
        <v>110</v>
      </c>
      <c r="E9" s="25" t="s">
        <v>111</v>
      </c>
      <c r="F9" s="17" t="s">
        <v>44</v>
      </c>
      <c r="G9" s="13" t="s">
        <v>112</v>
      </c>
      <c r="H9" s="13" t="s">
        <v>113</v>
      </c>
      <c r="I9" s="13"/>
      <c r="J9" s="60"/>
      <c r="K9" s="57">
        <v>37.94</v>
      </c>
      <c r="L9" s="19">
        <f t="shared" si="0"/>
        <v>37.94</v>
      </c>
      <c r="M9" s="27">
        <f aca="true" t="shared" si="1" ref="M9:M38">K9-K$8</f>
        <v>0.22999999999999687</v>
      </c>
      <c r="N9" s="93">
        <v>70</v>
      </c>
      <c r="O9" s="6" t="str">
        <f>IF(K9&lt;=41,"КМС",IF(K9&lt;=43.4,"I разр.",IF(K9&lt;=46.2,"II разр.",IF(K9&lt;=49.7,"III разр.",IF(K9&lt;=53.9,"I юн.",IF(K9&lt;=59.5,"II юн.",IF(K9&lt;=66.5,"III юн.","")))))))</f>
        <v>КМС</v>
      </c>
      <c r="P9" s="3"/>
      <c r="Q9" s="18"/>
      <c r="R9" s="18"/>
      <c r="S9" s="4"/>
      <c r="T9" s="4"/>
      <c r="U9" s="4"/>
      <c r="V9" s="4"/>
      <c r="W9" s="7"/>
      <c r="X9" s="4"/>
      <c r="Y9" s="4"/>
      <c r="Z9" s="4"/>
      <c r="AA9" s="4"/>
      <c r="AB9" s="4"/>
      <c r="AC9" s="4"/>
      <c r="AD9" s="4"/>
      <c r="AE9" s="4"/>
    </row>
    <row r="10" spans="1:31" ht="14.25" customHeight="1">
      <c r="A10" s="6">
        <v>3</v>
      </c>
      <c r="B10" s="7">
        <v>100</v>
      </c>
      <c r="C10" s="7" t="s">
        <v>62</v>
      </c>
      <c r="D10" s="16" t="s">
        <v>126</v>
      </c>
      <c r="E10" s="25" t="s">
        <v>127</v>
      </c>
      <c r="F10" s="17" t="s">
        <v>34</v>
      </c>
      <c r="G10" s="13" t="s">
        <v>118</v>
      </c>
      <c r="H10" s="13" t="s">
        <v>128</v>
      </c>
      <c r="I10" s="13"/>
      <c r="J10" s="60"/>
      <c r="K10" s="57">
        <v>38.44</v>
      </c>
      <c r="L10" s="19">
        <f t="shared" si="0"/>
        <v>38.44</v>
      </c>
      <c r="M10" s="27">
        <f t="shared" si="1"/>
        <v>0.7299999999999969</v>
      </c>
      <c r="N10" s="93">
        <v>60</v>
      </c>
      <c r="O10" s="6" t="str">
        <f aca="true" t="shared" si="2" ref="O10:O38">IF(K10&lt;=41,"КМС",IF(K10&lt;=43.4,"I разр.",IF(K10&lt;=46.2,"II разр.",IF(K10&lt;=49.7,"III разр.",IF(K10&lt;=53.9,"I юн.",IF(K10&lt;=59.5,"II юн.",IF(K10&lt;=66.5,"III юн.","")))))))</f>
        <v>КМС</v>
      </c>
      <c r="P10" s="3"/>
      <c r="Q10" s="18"/>
      <c r="R10" s="18"/>
      <c r="S10" s="4"/>
      <c r="T10" s="4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</row>
    <row r="11" spans="1:31" ht="14.25" customHeight="1">
      <c r="A11" s="6">
        <v>4</v>
      </c>
      <c r="B11" s="7">
        <v>97</v>
      </c>
      <c r="C11" s="7" t="s">
        <v>62</v>
      </c>
      <c r="D11" s="16" t="s">
        <v>135</v>
      </c>
      <c r="E11" s="25" t="s">
        <v>136</v>
      </c>
      <c r="F11" s="17" t="s">
        <v>34</v>
      </c>
      <c r="G11" s="13" t="s">
        <v>118</v>
      </c>
      <c r="H11" s="13" t="s">
        <v>119</v>
      </c>
      <c r="I11" s="13"/>
      <c r="J11" s="60"/>
      <c r="K11" s="57">
        <v>38.51</v>
      </c>
      <c r="L11" s="19">
        <f t="shared" si="0"/>
        <v>38.51</v>
      </c>
      <c r="M11" s="27">
        <f t="shared" si="1"/>
        <v>0.7999999999999972</v>
      </c>
      <c r="N11" s="93">
        <v>50</v>
      </c>
      <c r="O11" s="6" t="str">
        <f t="shared" si="2"/>
        <v>КМС</v>
      </c>
      <c r="P11" s="3"/>
      <c r="Q11" s="18"/>
      <c r="R11" s="18"/>
      <c r="S11" s="4"/>
      <c r="T11" s="4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</row>
    <row r="12" spans="1:31" ht="14.25" customHeight="1">
      <c r="A12" s="6">
        <v>5</v>
      </c>
      <c r="B12" s="7">
        <v>98</v>
      </c>
      <c r="C12" s="7" t="s">
        <v>62</v>
      </c>
      <c r="D12" s="16" t="s">
        <v>116</v>
      </c>
      <c r="E12" s="25" t="s">
        <v>117</v>
      </c>
      <c r="F12" s="17" t="s">
        <v>34</v>
      </c>
      <c r="G12" s="13" t="s">
        <v>118</v>
      </c>
      <c r="H12" s="13" t="s">
        <v>119</v>
      </c>
      <c r="I12" s="13"/>
      <c r="J12" s="12"/>
      <c r="K12" s="57">
        <v>38.71</v>
      </c>
      <c r="L12" s="19">
        <f t="shared" si="0"/>
        <v>38.71</v>
      </c>
      <c r="M12" s="27">
        <f t="shared" si="1"/>
        <v>1</v>
      </c>
      <c r="N12" s="93">
        <v>45</v>
      </c>
      <c r="O12" s="6" t="str">
        <f t="shared" si="2"/>
        <v>КМС</v>
      </c>
      <c r="P12" s="3"/>
      <c r="Q12" s="18"/>
      <c r="R12" s="18"/>
      <c r="S12" s="4"/>
      <c r="T12" s="4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</row>
    <row r="13" spans="1:31" ht="14.25" customHeight="1">
      <c r="A13" s="6">
        <v>6</v>
      </c>
      <c r="B13" s="7">
        <v>94</v>
      </c>
      <c r="C13" s="7" t="s">
        <v>57</v>
      </c>
      <c r="D13" s="16" t="s">
        <v>129</v>
      </c>
      <c r="E13" s="25" t="s">
        <v>130</v>
      </c>
      <c r="F13" s="17" t="s">
        <v>34</v>
      </c>
      <c r="G13" s="13" t="s">
        <v>112</v>
      </c>
      <c r="H13" s="13" t="s">
        <v>113</v>
      </c>
      <c r="I13" s="13"/>
      <c r="J13" s="60"/>
      <c r="K13" s="57">
        <v>38.79</v>
      </c>
      <c r="L13" s="19">
        <f t="shared" si="0"/>
        <v>38.79</v>
      </c>
      <c r="M13" s="27">
        <f t="shared" si="1"/>
        <v>1.0799999999999983</v>
      </c>
      <c r="N13" s="93">
        <v>40</v>
      </c>
      <c r="O13" s="6" t="str">
        <f t="shared" si="2"/>
        <v>КМС</v>
      </c>
      <c r="P13" s="3"/>
      <c r="Q13" s="18"/>
      <c r="R13" s="18"/>
      <c r="S13" s="4"/>
      <c r="T13" s="4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</row>
    <row r="14" spans="1:31" ht="14.25" customHeight="1">
      <c r="A14" s="6">
        <v>7</v>
      </c>
      <c r="B14" s="7">
        <v>96</v>
      </c>
      <c r="C14" s="7" t="s">
        <v>57</v>
      </c>
      <c r="D14" s="16" t="s">
        <v>133</v>
      </c>
      <c r="E14" s="25">
        <v>35628</v>
      </c>
      <c r="F14" s="17" t="s">
        <v>44</v>
      </c>
      <c r="G14" s="13" t="s">
        <v>112</v>
      </c>
      <c r="H14" s="13" t="s">
        <v>134</v>
      </c>
      <c r="I14" s="13"/>
      <c r="J14" s="60"/>
      <c r="K14" s="57">
        <v>38.83</v>
      </c>
      <c r="L14" s="19">
        <f t="shared" si="0"/>
        <v>38.83</v>
      </c>
      <c r="M14" s="27">
        <f t="shared" si="1"/>
        <v>1.1199999999999974</v>
      </c>
      <c r="N14" s="93">
        <v>35</v>
      </c>
      <c r="O14" s="6" t="str">
        <f t="shared" si="2"/>
        <v>КМС</v>
      </c>
      <c r="P14" s="3"/>
      <c r="Q14" s="18"/>
      <c r="R14" s="18"/>
      <c r="S14" s="4"/>
      <c r="T14" s="4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</row>
    <row r="15" spans="1:31" ht="14.25" customHeight="1">
      <c r="A15" s="6">
        <v>8</v>
      </c>
      <c r="B15" s="7">
        <v>81</v>
      </c>
      <c r="C15" s="7" t="s">
        <v>57</v>
      </c>
      <c r="D15" s="16" t="s">
        <v>93</v>
      </c>
      <c r="E15" s="25" t="s">
        <v>94</v>
      </c>
      <c r="F15" s="17" t="s">
        <v>34</v>
      </c>
      <c r="G15" s="13" t="s">
        <v>66</v>
      </c>
      <c r="H15" s="13" t="s">
        <v>67</v>
      </c>
      <c r="I15" s="13"/>
      <c r="J15" s="12"/>
      <c r="K15" s="57">
        <v>39.51</v>
      </c>
      <c r="L15" s="19">
        <f t="shared" si="0"/>
        <v>39.51</v>
      </c>
      <c r="M15" s="27">
        <f t="shared" si="1"/>
        <v>1.7999999999999972</v>
      </c>
      <c r="N15" s="93">
        <v>30</v>
      </c>
      <c r="O15" s="6" t="str">
        <f t="shared" si="2"/>
        <v>КМС</v>
      </c>
      <c r="P15" s="3"/>
      <c r="Q15" s="18"/>
      <c r="R15" s="18"/>
      <c r="S15" s="4"/>
      <c r="T15" s="4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</row>
    <row r="16" spans="1:31" ht="14.25" customHeight="1">
      <c r="A16" s="6">
        <v>9</v>
      </c>
      <c r="B16" s="7">
        <v>88</v>
      </c>
      <c r="C16" s="7" t="s">
        <v>62</v>
      </c>
      <c r="D16" s="16" t="s">
        <v>131</v>
      </c>
      <c r="E16" s="25" t="s">
        <v>132</v>
      </c>
      <c r="F16" s="17" t="s">
        <v>34</v>
      </c>
      <c r="G16" s="13" t="s">
        <v>70</v>
      </c>
      <c r="H16" s="13" t="s">
        <v>71</v>
      </c>
      <c r="I16" s="13"/>
      <c r="J16" s="60"/>
      <c r="K16" s="57">
        <v>39.66</v>
      </c>
      <c r="L16" s="19">
        <f t="shared" si="0"/>
        <v>39.66</v>
      </c>
      <c r="M16" s="27">
        <f t="shared" si="1"/>
        <v>1.9499999999999957</v>
      </c>
      <c r="N16" s="93">
        <v>27</v>
      </c>
      <c r="O16" s="6" t="str">
        <f t="shared" si="2"/>
        <v>КМС</v>
      </c>
      <c r="P16" s="3"/>
      <c r="Q16" s="18"/>
      <c r="R16" s="18"/>
      <c r="S16" s="4"/>
      <c r="T16" s="4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</row>
    <row r="17" spans="1:31" ht="14.25" customHeight="1">
      <c r="A17" s="6">
        <v>10</v>
      </c>
      <c r="B17" s="7">
        <v>99</v>
      </c>
      <c r="C17" s="7" t="s">
        <v>62</v>
      </c>
      <c r="D17" s="16" t="s">
        <v>122</v>
      </c>
      <c r="E17" s="25" t="s">
        <v>123</v>
      </c>
      <c r="F17" s="17" t="s">
        <v>34</v>
      </c>
      <c r="G17" s="13" t="s">
        <v>118</v>
      </c>
      <c r="H17" s="13" t="s">
        <v>119</v>
      </c>
      <c r="I17" s="13"/>
      <c r="J17" s="12"/>
      <c r="K17" s="57">
        <v>39.95</v>
      </c>
      <c r="L17" s="19">
        <f t="shared" si="0"/>
        <v>39.95</v>
      </c>
      <c r="M17" s="27">
        <f t="shared" si="1"/>
        <v>2.240000000000002</v>
      </c>
      <c r="N17" s="93">
        <v>24</v>
      </c>
      <c r="O17" s="6" t="str">
        <f t="shared" si="2"/>
        <v>КМС</v>
      </c>
      <c r="P17" s="3"/>
      <c r="Q17" s="18"/>
      <c r="R17" s="18"/>
      <c r="S17" s="4"/>
      <c r="T17" s="4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</row>
    <row r="18" spans="1:31" ht="14.25" customHeight="1">
      <c r="A18" s="6">
        <v>11</v>
      </c>
      <c r="B18" s="7">
        <v>87</v>
      </c>
      <c r="C18" s="7" t="s">
        <v>57</v>
      </c>
      <c r="D18" s="16" t="s">
        <v>108</v>
      </c>
      <c r="E18" s="25" t="s">
        <v>109</v>
      </c>
      <c r="F18" s="17" t="s">
        <v>34</v>
      </c>
      <c r="G18" s="13" t="s">
        <v>70</v>
      </c>
      <c r="H18" s="13" t="s">
        <v>71</v>
      </c>
      <c r="I18" s="13"/>
      <c r="J18" s="12"/>
      <c r="K18" s="57">
        <v>40.42</v>
      </c>
      <c r="L18" s="19">
        <f t="shared" si="0"/>
        <v>40.42</v>
      </c>
      <c r="M18" s="27">
        <f t="shared" si="1"/>
        <v>2.710000000000001</v>
      </c>
      <c r="N18" s="93">
        <v>21</v>
      </c>
      <c r="O18" s="6" t="str">
        <f t="shared" si="2"/>
        <v>КМС</v>
      </c>
      <c r="P18" s="3"/>
      <c r="Q18" s="18"/>
      <c r="R18" s="18"/>
      <c r="S18" s="4"/>
      <c r="T18" s="4"/>
      <c r="U18" s="4"/>
      <c r="V18" s="4"/>
      <c r="W18" s="7"/>
      <c r="X18" s="4"/>
      <c r="Y18" s="4"/>
      <c r="Z18" s="4"/>
      <c r="AA18" s="4"/>
      <c r="AB18" s="4"/>
      <c r="AC18" s="4"/>
      <c r="AD18" s="4"/>
      <c r="AE18" s="4"/>
    </row>
    <row r="19" spans="1:31" ht="14.25" customHeight="1">
      <c r="A19" s="6">
        <v>12</v>
      </c>
      <c r="B19" s="7">
        <v>92</v>
      </c>
      <c r="C19" s="7" t="s">
        <v>57</v>
      </c>
      <c r="D19" s="16" t="s">
        <v>114</v>
      </c>
      <c r="E19" s="25" t="s">
        <v>115</v>
      </c>
      <c r="F19" s="17" t="s">
        <v>34</v>
      </c>
      <c r="G19" s="13" t="s">
        <v>60</v>
      </c>
      <c r="H19" s="13" t="s">
        <v>61</v>
      </c>
      <c r="I19" s="13"/>
      <c r="J19" s="60"/>
      <c r="K19" s="57">
        <v>40.51</v>
      </c>
      <c r="L19" s="19">
        <f t="shared" si="0"/>
        <v>40.51</v>
      </c>
      <c r="M19" s="27">
        <f t="shared" si="1"/>
        <v>2.799999999999997</v>
      </c>
      <c r="N19" s="93">
        <v>18</v>
      </c>
      <c r="O19" s="6" t="str">
        <f t="shared" si="2"/>
        <v>КМС</v>
      </c>
      <c r="P19" s="3"/>
      <c r="Q19" s="18"/>
      <c r="R19" s="18"/>
      <c r="S19" s="4"/>
      <c r="T19" s="4"/>
      <c r="U19" s="4"/>
      <c r="V19" s="4"/>
      <c r="W19" s="7"/>
      <c r="X19" s="4"/>
      <c r="Y19" s="4"/>
      <c r="Z19" s="4"/>
      <c r="AA19" s="4"/>
      <c r="AB19" s="4"/>
      <c r="AC19" s="4"/>
      <c r="AD19" s="4"/>
      <c r="AE19" s="4"/>
    </row>
    <row r="20" spans="1:31" ht="14.25" customHeight="1">
      <c r="A20" s="6">
        <v>13</v>
      </c>
      <c r="B20" s="7">
        <v>109</v>
      </c>
      <c r="C20" s="7" t="s">
        <v>62</v>
      </c>
      <c r="D20" s="16" t="s">
        <v>104</v>
      </c>
      <c r="E20" s="25" t="s">
        <v>105</v>
      </c>
      <c r="F20" s="17" t="s">
        <v>34</v>
      </c>
      <c r="G20" s="13" t="s">
        <v>106</v>
      </c>
      <c r="H20" s="13" t="s">
        <v>107</v>
      </c>
      <c r="I20" s="13"/>
      <c r="J20" s="60"/>
      <c r="K20" s="57">
        <v>40.61</v>
      </c>
      <c r="L20" s="19">
        <f t="shared" si="0"/>
        <v>40.61</v>
      </c>
      <c r="M20" s="27">
        <f t="shared" si="1"/>
        <v>2.8999999999999986</v>
      </c>
      <c r="N20" s="93">
        <v>15</v>
      </c>
      <c r="O20" s="6" t="str">
        <f t="shared" si="2"/>
        <v>КМС</v>
      </c>
      <c r="P20" s="3"/>
      <c r="Q20" s="18"/>
      <c r="R20" s="18"/>
      <c r="S20" s="4"/>
      <c r="T20" s="4"/>
      <c r="U20" s="4"/>
      <c r="V20" s="4"/>
      <c r="W20" s="7"/>
      <c r="X20" s="4"/>
      <c r="Y20" s="4"/>
      <c r="Z20" s="4"/>
      <c r="AA20" s="4"/>
      <c r="AB20" s="4"/>
      <c r="AC20" s="4"/>
      <c r="AD20" s="4"/>
      <c r="AE20" s="4"/>
    </row>
    <row r="21" spans="1:31" ht="14.25" customHeight="1">
      <c r="A21" s="6">
        <v>14</v>
      </c>
      <c r="B21" s="7">
        <v>83</v>
      </c>
      <c r="C21" s="7" t="s">
        <v>62</v>
      </c>
      <c r="D21" s="16" t="s">
        <v>81</v>
      </c>
      <c r="E21" s="25">
        <v>35636</v>
      </c>
      <c r="F21" s="17" t="s">
        <v>34</v>
      </c>
      <c r="G21" s="13" t="s">
        <v>66</v>
      </c>
      <c r="H21" s="13" t="s">
        <v>67</v>
      </c>
      <c r="I21" s="13"/>
      <c r="J21" s="12"/>
      <c r="K21" s="57">
        <v>40.72</v>
      </c>
      <c r="L21" s="19">
        <f t="shared" si="0"/>
        <v>40.72</v>
      </c>
      <c r="M21" s="27">
        <f t="shared" si="1"/>
        <v>3.009999999999998</v>
      </c>
      <c r="N21" s="93">
        <v>12</v>
      </c>
      <c r="O21" s="6" t="str">
        <f t="shared" si="2"/>
        <v>КМС</v>
      </c>
      <c r="P21" s="3"/>
      <c r="Q21" s="18"/>
      <c r="R21" s="18"/>
      <c r="S21" s="4"/>
      <c r="T21" s="4"/>
      <c r="U21" s="4"/>
      <c r="V21" s="4"/>
      <c r="W21" s="7"/>
      <c r="X21" s="4"/>
      <c r="Y21" s="4"/>
      <c r="Z21" s="4"/>
      <c r="AA21" s="4"/>
      <c r="AB21" s="4"/>
      <c r="AC21" s="4"/>
      <c r="AD21" s="4"/>
      <c r="AE21" s="4"/>
    </row>
    <row r="22" spans="1:31" ht="14.25" customHeight="1">
      <c r="A22" s="6">
        <v>15</v>
      </c>
      <c r="B22" s="7">
        <v>89</v>
      </c>
      <c r="C22" s="7" t="s">
        <v>57</v>
      </c>
      <c r="D22" s="16" t="s">
        <v>58</v>
      </c>
      <c r="E22" s="25" t="s">
        <v>59</v>
      </c>
      <c r="F22" s="17" t="s">
        <v>34</v>
      </c>
      <c r="G22" s="13" t="s">
        <v>60</v>
      </c>
      <c r="H22" s="13" t="s">
        <v>61</v>
      </c>
      <c r="I22" s="13"/>
      <c r="J22" s="12"/>
      <c r="K22" s="57">
        <v>41.13</v>
      </c>
      <c r="L22" s="19">
        <f t="shared" si="0"/>
        <v>41.13</v>
      </c>
      <c r="M22" s="27">
        <f t="shared" si="1"/>
        <v>3.4200000000000017</v>
      </c>
      <c r="N22" s="93">
        <v>9</v>
      </c>
      <c r="O22" s="6" t="str">
        <f t="shared" si="2"/>
        <v>I разр.</v>
      </c>
      <c r="P22" s="3"/>
      <c r="Q22" s="18"/>
      <c r="R22" s="18"/>
      <c r="S22" s="4"/>
      <c r="T22" s="4"/>
      <c r="U22" s="4"/>
      <c r="V22" s="4"/>
      <c r="W22" s="7"/>
      <c r="X22" s="4"/>
      <c r="Y22" s="4"/>
      <c r="Z22" s="4"/>
      <c r="AA22" s="4"/>
      <c r="AB22" s="4"/>
      <c r="AC22" s="4"/>
      <c r="AD22" s="4"/>
      <c r="AE22" s="4"/>
    </row>
    <row r="23" spans="1:31" ht="14.25" customHeight="1">
      <c r="A23" s="6">
        <v>16</v>
      </c>
      <c r="B23" s="7">
        <v>107</v>
      </c>
      <c r="C23" s="7" t="s">
        <v>57</v>
      </c>
      <c r="D23" s="16" t="s">
        <v>82</v>
      </c>
      <c r="E23" s="25" t="s">
        <v>83</v>
      </c>
      <c r="F23" s="17" t="s">
        <v>65</v>
      </c>
      <c r="G23" s="13" t="s">
        <v>84</v>
      </c>
      <c r="H23" s="13" t="s">
        <v>85</v>
      </c>
      <c r="I23" s="13"/>
      <c r="J23" s="60"/>
      <c r="K23" s="57">
        <v>41.4</v>
      </c>
      <c r="L23" s="19">
        <f t="shared" si="0"/>
        <v>41.4</v>
      </c>
      <c r="M23" s="27">
        <f t="shared" si="1"/>
        <v>3.6899999999999977</v>
      </c>
      <c r="N23" s="93">
        <v>7</v>
      </c>
      <c r="O23" s="6" t="str">
        <f t="shared" si="2"/>
        <v>I разр.</v>
      </c>
      <c r="P23" s="3"/>
      <c r="Q23" s="18"/>
      <c r="R23" s="18"/>
      <c r="S23" s="4"/>
      <c r="T23" s="4"/>
      <c r="U23" s="4"/>
      <c r="V23" s="4"/>
      <c r="W23" s="7"/>
      <c r="X23" s="4"/>
      <c r="Y23" s="4"/>
      <c r="Z23" s="4"/>
      <c r="AA23" s="4"/>
      <c r="AB23" s="4"/>
      <c r="AC23" s="4"/>
      <c r="AD23" s="4"/>
      <c r="AE23" s="4"/>
    </row>
    <row r="24" spans="1:31" ht="14.25" customHeight="1">
      <c r="A24" s="6">
        <v>17</v>
      </c>
      <c r="B24" s="7">
        <v>91</v>
      </c>
      <c r="C24" s="7" t="s">
        <v>57</v>
      </c>
      <c r="D24" s="16" t="s">
        <v>76</v>
      </c>
      <c r="E24" s="25">
        <v>36314</v>
      </c>
      <c r="F24" s="17" t="s">
        <v>34</v>
      </c>
      <c r="G24" s="13" t="s">
        <v>60</v>
      </c>
      <c r="H24" s="13" t="s">
        <v>61</v>
      </c>
      <c r="I24" s="13"/>
      <c r="J24" s="12"/>
      <c r="K24" s="57">
        <v>41.8</v>
      </c>
      <c r="L24" s="19">
        <f t="shared" si="0"/>
        <v>41.8</v>
      </c>
      <c r="M24" s="27">
        <f t="shared" si="1"/>
        <v>4.089999999999996</v>
      </c>
      <c r="N24" s="93">
        <v>5</v>
      </c>
      <c r="O24" s="6" t="str">
        <f t="shared" si="2"/>
        <v>I разр.</v>
      </c>
      <c r="P24" s="3"/>
      <c r="Q24" s="18"/>
      <c r="R24" s="18"/>
      <c r="S24" s="4"/>
      <c r="T24" s="4"/>
      <c r="U24" s="4"/>
      <c r="V24" s="4"/>
      <c r="W24" s="7"/>
      <c r="X24" s="4"/>
      <c r="Y24" s="4"/>
      <c r="Z24" s="4"/>
      <c r="AA24" s="4"/>
      <c r="AB24" s="4"/>
      <c r="AC24" s="4"/>
      <c r="AD24" s="4"/>
      <c r="AE24" s="4"/>
    </row>
    <row r="25" spans="1:31" ht="14.25" customHeight="1">
      <c r="A25" s="6">
        <v>18</v>
      </c>
      <c r="B25" s="7">
        <v>82</v>
      </c>
      <c r="C25" s="7" t="s">
        <v>57</v>
      </c>
      <c r="D25" s="16" t="s">
        <v>102</v>
      </c>
      <c r="E25" s="25" t="s">
        <v>103</v>
      </c>
      <c r="F25" s="17" t="s">
        <v>65</v>
      </c>
      <c r="G25" s="13" t="s">
        <v>66</v>
      </c>
      <c r="H25" s="13" t="s">
        <v>67</v>
      </c>
      <c r="I25" s="13"/>
      <c r="J25" s="12"/>
      <c r="K25" s="57">
        <v>41.99</v>
      </c>
      <c r="L25" s="19">
        <f t="shared" si="0"/>
        <v>41.99</v>
      </c>
      <c r="M25" s="27">
        <f t="shared" si="1"/>
        <v>4.280000000000001</v>
      </c>
      <c r="N25" s="93">
        <v>3</v>
      </c>
      <c r="O25" s="6" t="str">
        <f t="shared" si="2"/>
        <v>I разр.</v>
      </c>
      <c r="P25" s="3"/>
      <c r="Q25" s="18"/>
      <c r="R25" s="18"/>
      <c r="S25" s="4"/>
      <c r="T25" s="4"/>
      <c r="U25" s="4"/>
      <c r="V25" s="4"/>
      <c r="W25" s="7"/>
      <c r="X25" s="4"/>
      <c r="Y25" s="4"/>
      <c r="Z25" s="4"/>
      <c r="AA25" s="4"/>
      <c r="AB25" s="4"/>
      <c r="AC25" s="4"/>
      <c r="AD25" s="4"/>
      <c r="AE25" s="4"/>
    </row>
    <row r="26" spans="1:31" ht="14.25" customHeight="1">
      <c r="A26" s="6">
        <v>19</v>
      </c>
      <c r="B26" s="7">
        <v>85</v>
      </c>
      <c r="C26" s="7" t="s">
        <v>57</v>
      </c>
      <c r="D26" s="16" t="s">
        <v>68</v>
      </c>
      <c r="E26" s="25" t="s">
        <v>69</v>
      </c>
      <c r="F26" s="17" t="s">
        <v>65</v>
      </c>
      <c r="G26" s="13" t="s">
        <v>70</v>
      </c>
      <c r="H26" s="13" t="s">
        <v>71</v>
      </c>
      <c r="I26" s="13"/>
      <c r="J26" s="12"/>
      <c r="K26" s="57">
        <v>42.09</v>
      </c>
      <c r="L26" s="19">
        <f t="shared" si="0"/>
        <v>42.09</v>
      </c>
      <c r="M26" s="27">
        <f t="shared" si="1"/>
        <v>4.380000000000003</v>
      </c>
      <c r="N26" s="93">
        <v>2</v>
      </c>
      <c r="O26" s="6" t="str">
        <f t="shared" si="2"/>
        <v>I разр.</v>
      </c>
      <c r="P26" s="3"/>
      <c r="Q26" s="18"/>
      <c r="R26" s="18"/>
      <c r="S26" s="4"/>
      <c r="T26" s="4"/>
      <c r="U26" s="4"/>
      <c r="V26" s="4"/>
      <c r="W26" s="7"/>
      <c r="X26" s="4"/>
      <c r="Y26" s="4"/>
      <c r="Z26" s="4"/>
      <c r="AA26" s="4"/>
      <c r="AB26" s="4"/>
      <c r="AC26" s="4"/>
      <c r="AD26" s="4"/>
      <c r="AE26" s="4"/>
    </row>
    <row r="27" spans="1:31" ht="14.25" customHeight="1">
      <c r="A27" s="6">
        <v>20</v>
      </c>
      <c r="B27" s="7">
        <v>106</v>
      </c>
      <c r="C27" s="7" t="s">
        <v>57</v>
      </c>
      <c r="D27" s="16" t="s">
        <v>120</v>
      </c>
      <c r="E27" s="25" t="s">
        <v>121</v>
      </c>
      <c r="F27" s="17" t="s">
        <v>65</v>
      </c>
      <c r="G27" s="13" t="s">
        <v>84</v>
      </c>
      <c r="H27" s="16" t="s">
        <v>85</v>
      </c>
      <c r="I27" s="13"/>
      <c r="J27" s="60"/>
      <c r="K27" s="57">
        <v>42.16</v>
      </c>
      <c r="L27" s="19">
        <f t="shared" si="0"/>
        <v>42.16</v>
      </c>
      <c r="M27" s="27">
        <f t="shared" si="1"/>
        <v>4.449999999999996</v>
      </c>
      <c r="N27" s="93">
        <v>1</v>
      </c>
      <c r="O27" s="6" t="str">
        <f t="shared" si="2"/>
        <v>I разр.</v>
      </c>
      <c r="P27" s="3"/>
      <c r="Q27" s="18"/>
      <c r="R27" s="18"/>
      <c r="S27" s="4"/>
      <c r="T27" s="4"/>
      <c r="U27" s="4"/>
      <c r="V27" s="4"/>
      <c r="W27" s="7"/>
      <c r="X27" s="4"/>
      <c r="Y27" s="4"/>
      <c r="Z27" s="4"/>
      <c r="AA27" s="4"/>
      <c r="AB27" s="4"/>
      <c r="AC27" s="4"/>
      <c r="AD27" s="4"/>
      <c r="AE27" s="4"/>
    </row>
    <row r="28" spans="1:31" ht="14.25" customHeight="1">
      <c r="A28" s="6">
        <v>21</v>
      </c>
      <c r="B28" s="7">
        <v>86</v>
      </c>
      <c r="C28" s="7" t="s">
        <v>62</v>
      </c>
      <c r="D28" s="16" t="s">
        <v>100</v>
      </c>
      <c r="E28" s="25" t="s">
        <v>101</v>
      </c>
      <c r="F28" s="17" t="s">
        <v>34</v>
      </c>
      <c r="G28" s="13" t="s">
        <v>70</v>
      </c>
      <c r="H28" s="13" t="s">
        <v>71</v>
      </c>
      <c r="I28" s="13"/>
      <c r="J28" s="12"/>
      <c r="K28" s="57">
        <v>42.36</v>
      </c>
      <c r="L28" s="19">
        <f t="shared" si="0"/>
        <v>42.36</v>
      </c>
      <c r="M28" s="27">
        <f t="shared" si="1"/>
        <v>4.649999999999999</v>
      </c>
      <c r="N28" s="93">
        <v>1</v>
      </c>
      <c r="O28" s="6" t="str">
        <f t="shared" si="2"/>
        <v>I разр.</v>
      </c>
      <c r="P28" s="3"/>
      <c r="Q28" s="18"/>
      <c r="R28" s="18"/>
      <c r="S28" s="4"/>
      <c r="T28" s="4"/>
      <c r="U28" s="4"/>
      <c r="V28" s="4"/>
      <c r="W28" s="7"/>
      <c r="X28" s="4"/>
      <c r="Y28" s="4"/>
      <c r="Z28" s="4"/>
      <c r="AA28" s="4"/>
      <c r="AB28" s="4"/>
      <c r="AC28" s="4"/>
      <c r="AD28" s="4"/>
      <c r="AE28" s="4"/>
    </row>
    <row r="29" spans="1:31" ht="14.25" customHeight="1">
      <c r="A29" s="6">
        <v>22</v>
      </c>
      <c r="B29" s="7">
        <v>105</v>
      </c>
      <c r="C29" s="7" t="s">
        <v>62</v>
      </c>
      <c r="D29" s="16" t="s">
        <v>97</v>
      </c>
      <c r="E29" s="25" t="s">
        <v>98</v>
      </c>
      <c r="F29" s="17" t="s">
        <v>65</v>
      </c>
      <c r="G29" s="13" t="s">
        <v>84</v>
      </c>
      <c r="H29" s="13" t="s">
        <v>85</v>
      </c>
      <c r="I29" s="13"/>
      <c r="J29" s="12"/>
      <c r="K29" s="57">
        <v>43.03</v>
      </c>
      <c r="L29" s="19"/>
      <c r="M29" s="27">
        <f t="shared" si="1"/>
        <v>5.32</v>
      </c>
      <c r="N29" s="93">
        <v>1</v>
      </c>
      <c r="O29" s="6" t="str">
        <f t="shared" si="2"/>
        <v>I разр.</v>
      </c>
      <c r="P29" s="3"/>
      <c r="Q29" s="18"/>
      <c r="R29" s="18"/>
      <c r="S29" s="4"/>
      <c r="T29" s="4"/>
      <c r="U29" s="4"/>
      <c r="V29" s="4"/>
      <c r="W29" s="7"/>
      <c r="X29" s="4"/>
      <c r="Y29" s="4"/>
      <c r="Z29" s="4"/>
      <c r="AA29" s="4"/>
      <c r="AB29" s="4"/>
      <c r="AC29" s="4"/>
      <c r="AD29" s="4"/>
      <c r="AE29" s="4"/>
    </row>
    <row r="30" spans="1:31" ht="14.25" customHeight="1">
      <c r="A30" s="6">
        <v>23</v>
      </c>
      <c r="B30" s="7">
        <v>103</v>
      </c>
      <c r="C30" s="7" t="s">
        <v>62</v>
      </c>
      <c r="D30" s="16" t="s">
        <v>77</v>
      </c>
      <c r="E30" s="25" t="s">
        <v>78</v>
      </c>
      <c r="F30" s="17" t="s">
        <v>65</v>
      </c>
      <c r="G30" s="13" t="s">
        <v>74</v>
      </c>
      <c r="H30" s="13" t="s">
        <v>75</v>
      </c>
      <c r="I30" s="13"/>
      <c r="J30" s="12"/>
      <c r="K30" s="57">
        <v>43.43</v>
      </c>
      <c r="L30" s="19">
        <f aca="true" t="shared" si="3" ref="L30:L39">K30</f>
        <v>43.43</v>
      </c>
      <c r="M30" s="27">
        <f t="shared" si="1"/>
        <v>5.719999999999999</v>
      </c>
      <c r="N30" s="93">
        <v>1</v>
      </c>
      <c r="O30" s="6" t="str">
        <f t="shared" si="2"/>
        <v>II разр.</v>
      </c>
      <c r="P30" s="3"/>
      <c r="Q30" s="18"/>
      <c r="R30" s="18"/>
      <c r="S30" s="4"/>
      <c r="T30" s="4"/>
      <c r="U30" s="4"/>
      <c r="V30" s="4"/>
      <c r="W30" s="7"/>
      <c r="X30" s="4"/>
      <c r="Y30" s="4"/>
      <c r="Z30" s="4"/>
      <c r="AA30" s="4"/>
      <c r="AB30" s="4"/>
      <c r="AC30" s="4"/>
      <c r="AD30" s="4"/>
      <c r="AE30" s="4"/>
    </row>
    <row r="31" spans="1:31" ht="14.25" customHeight="1">
      <c r="A31" s="6">
        <v>24</v>
      </c>
      <c r="B31" s="7">
        <v>110</v>
      </c>
      <c r="C31" s="7" t="s">
        <v>62</v>
      </c>
      <c r="D31" s="16" t="s">
        <v>92</v>
      </c>
      <c r="E31" s="25">
        <v>35911</v>
      </c>
      <c r="F31" s="17" t="s">
        <v>65</v>
      </c>
      <c r="G31" s="13" t="s">
        <v>87</v>
      </c>
      <c r="H31" s="13" t="s">
        <v>88</v>
      </c>
      <c r="I31" s="13"/>
      <c r="J31" s="12"/>
      <c r="K31" s="57">
        <v>43.76</v>
      </c>
      <c r="L31" s="19">
        <f t="shared" si="3"/>
        <v>43.76</v>
      </c>
      <c r="M31" s="27">
        <f t="shared" si="1"/>
        <v>6.049999999999997</v>
      </c>
      <c r="N31" s="93">
        <v>1</v>
      </c>
      <c r="O31" s="6" t="str">
        <f t="shared" si="2"/>
        <v>II разр.</v>
      </c>
      <c r="P31" s="3"/>
      <c r="Q31" s="18"/>
      <c r="R31" s="18"/>
      <c r="S31" s="4"/>
      <c r="T31" s="4"/>
      <c r="U31" s="4"/>
      <c r="V31" s="4"/>
      <c r="W31" s="7"/>
      <c r="X31" s="4"/>
      <c r="Y31" s="4"/>
      <c r="Z31" s="4"/>
      <c r="AA31" s="4"/>
      <c r="AB31" s="4"/>
      <c r="AC31" s="4"/>
      <c r="AD31" s="4"/>
      <c r="AE31" s="4"/>
    </row>
    <row r="32" spans="1:31" ht="14.25" customHeight="1">
      <c r="A32" s="6">
        <v>25</v>
      </c>
      <c r="B32" s="7">
        <v>84</v>
      </c>
      <c r="C32" s="7" t="s">
        <v>62</v>
      </c>
      <c r="D32" s="16" t="s">
        <v>63</v>
      </c>
      <c r="E32" s="25" t="s">
        <v>64</v>
      </c>
      <c r="F32" s="17" t="s">
        <v>65</v>
      </c>
      <c r="G32" s="13" t="s">
        <v>66</v>
      </c>
      <c r="H32" s="13" t="s">
        <v>67</v>
      </c>
      <c r="I32" s="13"/>
      <c r="J32" s="60"/>
      <c r="K32" s="57">
        <v>44.9</v>
      </c>
      <c r="L32" s="19">
        <f t="shared" si="3"/>
        <v>44.9</v>
      </c>
      <c r="M32" s="27">
        <f t="shared" si="1"/>
        <v>7.189999999999998</v>
      </c>
      <c r="N32" s="93">
        <v>1</v>
      </c>
      <c r="O32" s="6" t="str">
        <f t="shared" si="2"/>
        <v>II разр.</v>
      </c>
      <c r="P32" s="3"/>
      <c r="Q32" s="18"/>
      <c r="R32" s="18"/>
      <c r="S32" s="4"/>
      <c r="T32" s="4"/>
      <c r="U32" s="4"/>
      <c r="V32" s="4"/>
      <c r="W32" s="7"/>
      <c r="X32" s="4"/>
      <c r="Y32" s="4"/>
      <c r="Z32" s="4"/>
      <c r="AA32" s="4"/>
      <c r="AB32" s="4"/>
      <c r="AC32" s="4"/>
      <c r="AD32" s="4"/>
      <c r="AE32" s="4"/>
    </row>
    <row r="33" spans="1:31" ht="14.25" customHeight="1">
      <c r="A33" s="6">
        <v>26</v>
      </c>
      <c r="B33" s="7">
        <v>111</v>
      </c>
      <c r="C33" s="7" t="s">
        <v>62</v>
      </c>
      <c r="D33" s="16" t="s">
        <v>86</v>
      </c>
      <c r="E33" s="25">
        <v>35913</v>
      </c>
      <c r="F33" s="17" t="s">
        <v>34</v>
      </c>
      <c r="G33" s="13" t="s">
        <v>87</v>
      </c>
      <c r="H33" s="13" t="s">
        <v>88</v>
      </c>
      <c r="I33" s="13"/>
      <c r="J33" s="12"/>
      <c r="K33" s="57">
        <v>44.98</v>
      </c>
      <c r="L33" s="19">
        <f t="shared" si="3"/>
        <v>44.98</v>
      </c>
      <c r="M33" s="27">
        <f t="shared" si="1"/>
        <v>7.269999999999996</v>
      </c>
      <c r="N33" s="93">
        <v>1</v>
      </c>
      <c r="O33" s="6" t="str">
        <f t="shared" si="2"/>
        <v>II разр.</v>
      </c>
      <c r="P33" s="3"/>
      <c r="Q33" s="18"/>
      <c r="R33" s="18"/>
      <c r="S33" s="4"/>
      <c r="T33" s="4"/>
      <c r="U33" s="4"/>
      <c r="V33" s="4"/>
      <c r="W33" s="7"/>
      <c r="X33" s="4"/>
      <c r="Y33" s="4"/>
      <c r="Z33" s="4"/>
      <c r="AA33" s="4"/>
      <c r="AB33" s="4"/>
      <c r="AC33" s="4"/>
      <c r="AD33" s="4"/>
      <c r="AE33" s="4"/>
    </row>
    <row r="34" spans="1:31" ht="14.25" customHeight="1">
      <c r="A34" s="6">
        <v>27</v>
      </c>
      <c r="B34" s="7">
        <v>108</v>
      </c>
      <c r="C34" s="7" t="s">
        <v>57</v>
      </c>
      <c r="D34" s="16" t="s">
        <v>99</v>
      </c>
      <c r="E34" s="25">
        <v>36221</v>
      </c>
      <c r="F34" s="17" t="s">
        <v>91</v>
      </c>
      <c r="G34" s="13" t="s">
        <v>84</v>
      </c>
      <c r="H34" s="13" t="s">
        <v>85</v>
      </c>
      <c r="I34" s="13"/>
      <c r="J34" s="12"/>
      <c r="K34" s="57">
        <v>45.03</v>
      </c>
      <c r="L34" s="19">
        <f t="shared" si="3"/>
        <v>45.03</v>
      </c>
      <c r="M34" s="27">
        <f t="shared" si="1"/>
        <v>7.32</v>
      </c>
      <c r="N34" s="93">
        <v>1</v>
      </c>
      <c r="O34" s="6" t="str">
        <f t="shared" si="2"/>
        <v>II разр.</v>
      </c>
      <c r="P34" s="3"/>
      <c r="Q34" s="18"/>
      <c r="R34" s="18"/>
      <c r="S34" s="4"/>
      <c r="T34" s="4"/>
      <c r="U34" s="4"/>
      <c r="V34" s="4"/>
      <c r="W34" s="7"/>
      <c r="X34" s="4"/>
      <c r="Y34" s="4"/>
      <c r="Z34" s="4"/>
      <c r="AA34" s="4"/>
      <c r="AB34" s="4"/>
      <c r="AC34" s="4"/>
      <c r="AD34" s="4"/>
      <c r="AE34" s="4"/>
    </row>
    <row r="35" spans="1:31" ht="14.25" customHeight="1">
      <c r="A35" s="6">
        <v>28</v>
      </c>
      <c r="B35" s="7">
        <v>112</v>
      </c>
      <c r="C35" s="7" t="s">
        <v>62</v>
      </c>
      <c r="D35" s="16" t="s">
        <v>95</v>
      </c>
      <c r="E35" s="25">
        <v>35809</v>
      </c>
      <c r="F35" s="17" t="s">
        <v>65</v>
      </c>
      <c r="G35" s="13" t="s">
        <v>87</v>
      </c>
      <c r="H35" s="13" t="s">
        <v>88</v>
      </c>
      <c r="I35" s="13"/>
      <c r="J35" s="60"/>
      <c r="K35" s="57">
        <v>45.54</v>
      </c>
      <c r="L35" s="19">
        <f t="shared" si="3"/>
        <v>45.54</v>
      </c>
      <c r="M35" s="27">
        <f t="shared" si="1"/>
        <v>7.829999999999998</v>
      </c>
      <c r="N35" s="93">
        <v>1</v>
      </c>
      <c r="O35" s="6" t="str">
        <f t="shared" si="2"/>
        <v>II разр.</v>
      </c>
      <c r="P35" s="3"/>
      <c r="Q35" s="18"/>
      <c r="R35" s="18"/>
      <c r="S35" s="4"/>
      <c r="T35" s="4"/>
      <c r="U35" s="4"/>
      <c r="V35" s="4"/>
      <c r="W35" s="7"/>
      <c r="X35" s="4"/>
      <c r="Y35" s="4"/>
      <c r="Z35" s="4"/>
      <c r="AA35" s="4"/>
      <c r="AB35" s="4"/>
      <c r="AC35" s="4"/>
      <c r="AD35" s="4"/>
      <c r="AE35" s="4"/>
    </row>
    <row r="36" spans="1:31" ht="14.25" customHeight="1">
      <c r="A36" s="6">
        <v>29</v>
      </c>
      <c r="B36" s="7">
        <v>102</v>
      </c>
      <c r="C36" s="7" t="s">
        <v>57</v>
      </c>
      <c r="D36" s="16" t="s">
        <v>89</v>
      </c>
      <c r="E36" s="25" t="s">
        <v>90</v>
      </c>
      <c r="F36" s="17" t="s">
        <v>91</v>
      </c>
      <c r="G36" s="13" t="s">
        <v>74</v>
      </c>
      <c r="H36" s="13" t="s">
        <v>75</v>
      </c>
      <c r="I36" s="13"/>
      <c r="J36" s="12"/>
      <c r="K36" s="57">
        <v>45.59</v>
      </c>
      <c r="L36" s="19">
        <f t="shared" si="3"/>
        <v>45.59</v>
      </c>
      <c r="M36" s="27">
        <f t="shared" si="1"/>
        <v>7.880000000000003</v>
      </c>
      <c r="N36" s="93">
        <v>1</v>
      </c>
      <c r="O36" s="6" t="str">
        <f t="shared" si="2"/>
        <v>II разр.</v>
      </c>
      <c r="P36" s="3"/>
      <c r="Q36" s="18"/>
      <c r="R36" s="18"/>
      <c r="S36" s="4"/>
      <c r="T36" s="4"/>
      <c r="U36" s="4"/>
      <c r="V36" s="4"/>
      <c r="W36" s="7"/>
      <c r="X36" s="4"/>
      <c r="Y36" s="4"/>
      <c r="Z36" s="4"/>
      <c r="AA36" s="4"/>
      <c r="AB36" s="4"/>
      <c r="AC36" s="4"/>
      <c r="AD36" s="4"/>
      <c r="AE36" s="4"/>
    </row>
    <row r="37" spans="1:31" ht="14.25" customHeight="1">
      <c r="A37" s="6">
        <v>30</v>
      </c>
      <c r="B37" s="7">
        <v>101</v>
      </c>
      <c r="C37" s="7" t="s">
        <v>57</v>
      </c>
      <c r="D37" s="16" t="s">
        <v>79</v>
      </c>
      <c r="E37" s="25" t="s">
        <v>80</v>
      </c>
      <c r="F37" s="17" t="s">
        <v>65</v>
      </c>
      <c r="G37" s="13" t="s">
        <v>74</v>
      </c>
      <c r="H37" s="13" t="s">
        <v>75</v>
      </c>
      <c r="I37" s="13"/>
      <c r="J37" s="12"/>
      <c r="K37" s="57">
        <v>49.07</v>
      </c>
      <c r="L37" s="19">
        <f t="shared" si="3"/>
        <v>49.07</v>
      </c>
      <c r="M37" s="27">
        <f t="shared" si="1"/>
        <v>11.36</v>
      </c>
      <c r="N37" s="93">
        <v>1</v>
      </c>
      <c r="O37" s="6" t="str">
        <f t="shared" si="2"/>
        <v>III разр.</v>
      </c>
      <c r="P37" s="3"/>
      <c r="Q37" s="18"/>
      <c r="R37" s="18"/>
      <c r="S37" s="4"/>
      <c r="T37" s="4"/>
      <c r="U37" s="4"/>
      <c r="V37" s="4"/>
      <c r="W37" s="7"/>
      <c r="X37" s="4"/>
      <c r="Y37" s="4"/>
      <c r="Z37" s="4"/>
      <c r="AA37" s="4"/>
      <c r="AB37" s="4"/>
      <c r="AC37" s="4"/>
      <c r="AD37" s="4"/>
      <c r="AE37" s="4"/>
    </row>
    <row r="38" spans="1:31" ht="14.25" customHeight="1">
      <c r="A38" s="6">
        <v>31</v>
      </c>
      <c r="B38" s="7">
        <v>104</v>
      </c>
      <c r="C38" s="7" t="s">
        <v>62</v>
      </c>
      <c r="D38" s="16" t="s">
        <v>72</v>
      </c>
      <c r="E38" s="25" t="s">
        <v>73</v>
      </c>
      <c r="F38" s="17" t="s">
        <v>65</v>
      </c>
      <c r="G38" s="13" t="s">
        <v>74</v>
      </c>
      <c r="H38" s="13" t="s">
        <v>75</v>
      </c>
      <c r="I38" s="13"/>
      <c r="J38" s="60"/>
      <c r="K38" s="57">
        <v>69.54</v>
      </c>
      <c r="L38" s="19">
        <f t="shared" si="3"/>
        <v>69.54</v>
      </c>
      <c r="M38" s="27">
        <f t="shared" si="1"/>
        <v>31.830000000000005</v>
      </c>
      <c r="N38" s="93">
        <v>1</v>
      </c>
      <c r="O38" s="6">
        <f t="shared" si="2"/>
      </c>
      <c r="P38" s="3"/>
      <c r="Q38" s="18"/>
      <c r="R38" s="18"/>
      <c r="S38" s="4"/>
      <c r="T38" s="4"/>
      <c r="U38" s="4"/>
      <c r="V38" s="4"/>
      <c r="W38" s="7"/>
      <c r="X38" s="4"/>
      <c r="Y38" s="4"/>
      <c r="Z38" s="4"/>
      <c r="AA38" s="4"/>
      <c r="AB38" s="4"/>
      <c r="AC38" s="4"/>
      <c r="AD38" s="4"/>
      <c r="AE38" s="4"/>
    </row>
    <row r="39" spans="1:31" ht="14.25" customHeight="1">
      <c r="A39" s="6"/>
      <c r="B39" s="7">
        <v>90</v>
      </c>
      <c r="C39" s="7" t="s">
        <v>57</v>
      </c>
      <c r="D39" s="16" t="s">
        <v>96</v>
      </c>
      <c r="E39" s="25">
        <v>36607</v>
      </c>
      <c r="F39" s="17" t="s">
        <v>91</v>
      </c>
      <c r="G39" s="13" t="s">
        <v>60</v>
      </c>
      <c r="H39" s="13" t="s">
        <v>61</v>
      </c>
      <c r="I39" s="13"/>
      <c r="J39" s="60"/>
      <c r="K39" s="57" t="s">
        <v>201</v>
      </c>
      <c r="L39" s="19" t="str">
        <f t="shared" si="3"/>
        <v>DNS</v>
      </c>
      <c r="M39" s="27"/>
      <c r="N39" s="93"/>
      <c r="O39" s="6">
        <f>IF(K39&lt;=41,"КМС",IF(K39&lt;=43.4,"I разр.",IF(K39&lt;=46.2,"II разр.",IF(K39&lt;=49.7,"III разр.",IF(K39&lt;=53.9,"I юн.",IF(K39&lt;=59.5,"II юн.",IF(K39&lt;=66.5,"III юн.","")))))))</f>
      </c>
      <c r="P39" s="3"/>
      <c r="Q39" s="18"/>
      <c r="R39" s="18"/>
      <c r="S39" s="4"/>
      <c r="T39" s="4"/>
      <c r="U39" s="4"/>
      <c r="V39" s="4"/>
      <c r="W39" s="7"/>
      <c r="X39" s="4"/>
      <c r="Y39" s="4"/>
      <c r="Z39" s="4"/>
      <c r="AA39" s="4"/>
      <c r="AB39" s="4"/>
      <c r="AC39" s="4"/>
      <c r="AD39" s="4"/>
      <c r="AE39" s="4"/>
    </row>
    <row r="40" spans="1:15" ht="5.25" customHeight="1" thickBot="1">
      <c r="A40" s="32"/>
      <c r="B40" s="33"/>
      <c r="C40" s="33"/>
      <c r="D40" s="34"/>
      <c r="E40" s="36"/>
      <c r="F40" s="36"/>
      <c r="G40" s="37"/>
      <c r="H40" s="34"/>
      <c r="I40" s="37"/>
      <c r="J40" s="39"/>
      <c r="K40" s="58"/>
      <c r="L40" s="40"/>
      <c r="M40" s="59"/>
      <c r="N40" s="89"/>
      <c r="O40" s="32"/>
    </row>
    <row r="41" ht="10.5" customHeight="1" thickTop="1"/>
    <row r="42" spans="2:16" ht="14.25" customHeight="1">
      <c r="B42" s="84" t="s">
        <v>200</v>
      </c>
      <c r="E42" s="79"/>
      <c r="F42" s="79"/>
      <c r="G42" s="83"/>
      <c r="H42" s="83"/>
      <c r="K42" s="83" t="s">
        <v>48</v>
      </c>
      <c r="L42" s="83" t="s">
        <v>48</v>
      </c>
      <c r="N42" s="1"/>
      <c r="P42" s="95"/>
    </row>
    <row r="43" spans="2:16" ht="14.25" customHeight="1">
      <c r="B43" s="84" t="s">
        <v>202</v>
      </c>
      <c r="E43" s="81"/>
      <c r="F43" s="82"/>
      <c r="G43" s="83"/>
      <c r="H43" s="83"/>
      <c r="I43" s="76" t="s">
        <v>33</v>
      </c>
      <c r="K43" s="83" t="s">
        <v>195</v>
      </c>
      <c r="L43" s="83" t="s">
        <v>195</v>
      </c>
      <c r="N43" s="1"/>
      <c r="P43" s="95"/>
    </row>
    <row r="44" spans="7:16" ht="14.25" customHeight="1">
      <c r="G44" s="83"/>
      <c r="H44" s="83"/>
      <c r="K44" s="83" t="s">
        <v>196</v>
      </c>
      <c r="L44" s="83" t="s">
        <v>196</v>
      </c>
      <c r="N44" s="1"/>
      <c r="P44" s="95"/>
    </row>
    <row r="52" spans="1:15" ht="12.75">
      <c r="A52" s="125" t="s">
        <v>46</v>
      </c>
      <c r="B52" s="125"/>
      <c r="C52" s="125"/>
      <c r="D52" s="125"/>
      <c r="K52" s="126" t="s">
        <v>137</v>
      </c>
      <c r="L52" s="126"/>
      <c r="M52" s="126"/>
      <c r="N52" s="126"/>
      <c r="O52" s="126"/>
    </row>
  </sheetData>
  <sheetProtection/>
  <mergeCells count="9">
    <mergeCell ref="K6:M6"/>
    <mergeCell ref="A52:D52"/>
    <mergeCell ref="K52:O52"/>
    <mergeCell ref="C6:I6"/>
    <mergeCell ref="A1:O1"/>
    <mergeCell ref="A3:O3"/>
    <mergeCell ref="A4:D4"/>
    <mergeCell ref="I4:O4"/>
    <mergeCell ref="A2:O2"/>
  </mergeCells>
  <printOptions/>
  <pageMargins left="0.2755905511811024" right="0.1968503937007874" top="0.3937007874015748" bottom="0.3937007874015748" header="0.5118110236220472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rgb="FFFF0000"/>
  </sheetPr>
  <dimension ref="A2:AG46"/>
  <sheetViews>
    <sheetView view="pageBreakPreview" zoomScale="145" zoomScaleSheetLayoutView="145" workbookViewId="0" topLeftCell="A25">
      <selection activeCell="G11" sqref="G11"/>
    </sheetView>
  </sheetViews>
  <sheetFormatPr defaultColWidth="9.140625" defaultRowHeight="12.75"/>
  <cols>
    <col min="1" max="1" width="5.57421875" style="1" customWidth="1"/>
    <col min="2" max="2" width="4.8515625" style="1" customWidth="1"/>
    <col min="3" max="3" width="6.57421875" style="1" customWidth="1"/>
    <col min="4" max="4" width="23.8515625" style="1" customWidth="1"/>
    <col min="5" max="5" width="1.8515625" style="1" hidden="1" customWidth="1"/>
    <col min="6" max="6" width="8.28125" style="1" customWidth="1"/>
    <col min="7" max="7" width="20.7109375" style="1" customWidth="1"/>
    <col min="8" max="8" width="18.00390625" style="1" hidden="1" customWidth="1"/>
    <col min="9" max="9" width="24.57421875" style="1" hidden="1" customWidth="1"/>
    <col min="10" max="10" width="16.7109375" style="1" hidden="1" customWidth="1"/>
    <col min="11" max="11" width="0.71875" style="1" hidden="1" customWidth="1"/>
    <col min="12" max="12" width="6.421875" style="1" customWidth="1"/>
    <col min="13" max="13" width="0.71875" style="1" hidden="1" customWidth="1"/>
    <col min="14" max="14" width="2.8515625" style="1" customWidth="1"/>
    <col min="15" max="15" width="6.140625" style="1" customWidth="1"/>
    <col min="16" max="16" width="6.7109375" style="95" customWidth="1"/>
    <col min="17" max="17" width="7.8515625" style="1" customWidth="1"/>
    <col min="18" max="18" width="2.8515625" style="1" customWidth="1"/>
    <col min="19" max="23" width="9.140625" style="1" customWidth="1"/>
    <col min="24" max="24" width="5.421875" style="1" customWidth="1"/>
    <col min="25" max="25" width="4.28125" style="1" customWidth="1"/>
    <col min="26" max="26" width="26.8515625" style="1" customWidth="1"/>
    <col min="27" max="16384" width="9.140625" style="1" customWidth="1"/>
  </cols>
  <sheetData>
    <row r="1" ht="3.75" customHeight="1"/>
    <row r="2" spans="1:17" ht="32.25" customHeight="1">
      <c r="A2" s="132" t="str">
        <f>N_sor1</f>
        <v>"VII Зимняя Спартакиада учащихся России 2015 года"  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ht="39.75" customHeight="1">
      <c r="A3" s="132" t="str">
        <f>N_sor2</f>
        <v>по конькобежному спорту  (II этап)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</row>
    <row r="4" spans="1:17" ht="48.75" customHeight="1" thickBot="1">
      <c r="A4" s="129" t="s">
        <v>20</v>
      </c>
      <c r="B4" s="129"/>
      <c r="C4" s="129"/>
      <c r="D4" s="129"/>
      <c r="E4" s="108"/>
      <c r="F4" s="108"/>
      <c r="G4" s="108"/>
      <c r="H4" s="108"/>
      <c r="I4" s="108"/>
      <c r="J4" s="130" t="str">
        <f>D_d1</f>
        <v>26 января 2015 г.</v>
      </c>
      <c r="K4" s="130"/>
      <c r="L4" s="130"/>
      <c r="M4" s="130"/>
      <c r="N4" s="130"/>
      <c r="O4" s="130"/>
      <c r="P4" s="130"/>
      <c r="Q4" s="130"/>
    </row>
    <row r="5" spans="1:17" ht="14.25" customHeight="1" thickTop="1">
      <c r="A5" s="102"/>
      <c r="B5" s="102"/>
      <c r="C5" s="102"/>
      <c r="D5" s="102"/>
      <c r="E5" s="86"/>
      <c r="F5" s="86"/>
      <c r="G5" s="86"/>
      <c r="H5" s="86"/>
      <c r="I5" s="86"/>
      <c r="J5" s="103"/>
      <c r="K5" s="103"/>
      <c r="L5" s="103"/>
      <c r="M5" s="103"/>
      <c r="N5" s="103"/>
      <c r="O5" s="103"/>
      <c r="P5" s="103"/>
      <c r="Q5" s="103"/>
    </row>
    <row r="6" spans="2:33" ht="28.5" customHeight="1">
      <c r="B6" s="15"/>
      <c r="C6" s="124" t="str">
        <f>N_dev</f>
        <v>Девушки  (ЦФО)</v>
      </c>
      <c r="D6" s="124"/>
      <c r="E6" s="124"/>
      <c r="F6" s="124"/>
      <c r="G6" s="124"/>
      <c r="H6" s="124"/>
      <c r="I6" s="124"/>
      <c r="J6" s="124"/>
      <c r="K6" s="15"/>
      <c r="L6" s="133" t="str">
        <f>const!C9</f>
        <v>500 метров</v>
      </c>
      <c r="M6" s="133"/>
      <c r="N6" s="133"/>
      <c r="O6" s="133"/>
      <c r="P6" s="91"/>
      <c r="Q6" s="15"/>
      <c r="R6" s="5"/>
      <c r="S6" s="1">
        <v>41.5</v>
      </c>
      <c r="T6" s="1">
        <v>38.7</v>
      </c>
      <c r="U6" s="4"/>
      <c r="V6" s="4"/>
      <c r="W6" s="4"/>
      <c r="X6" s="4"/>
      <c r="Y6" s="7"/>
      <c r="Z6" s="4"/>
      <c r="AA6" s="4"/>
      <c r="AB6" s="4"/>
      <c r="AC6" s="4"/>
      <c r="AD6" s="4"/>
      <c r="AE6" s="4"/>
      <c r="AF6" s="4"/>
      <c r="AG6" s="4"/>
    </row>
    <row r="7" spans="1:33" ht="19.5" customHeight="1" thickBot="1">
      <c r="A7" s="2" t="s">
        <v>4</v>
      </c>
      <c r="B7" s="2" t="s">
        <v>0</v>
      </c>
      <c r="C7" s="10" t="s">
        <v>6</v>
      </c>
      <c r="D7" s="2" t="s">
        <v>2</v>
      </c>
      <c r="E7" s="2" t="s">
        <v>40</v>
      </c>
      <c r="F7" s="2" t="s">
        <v>1</v>
      </c>
      <c r="G7" s="2" t="s">
        <v>45</v>
      </c>
      <c r="H7" s="2" t="s">
        <v>45</v>
      </c>
      <c r="I7" s="2"/>
      <c r="J7" s="2" t="s">
        <v>7</v>
      </c>
      <c r="K7" s="2"/>
      <c r="L7" s="2" t="s">
        <v>3</v>
      </c>
      <c r="M7" s="11" t="s">
        <v>8</v>
      </c>
      <c r="N7" s="11"/>
      <c r="O7" s="11" t="s">
        <v>11</v>
      </c>
      <c r="P7" s="92" t="s">
        <v>8</v>
      </c>
      <c r="Q7" s="2" t="s">
        <v>5</v>
      </c>
      <c r="R7" s="5"/>
      <c r="S7" s="18"/>
      <c r="T7" s="18"/>
      <c r="U7" s="4"/>
      <c r="V7" s="4"/>
      <c r="W7" s="4"/>
      <c r="X7" s="4"/>
      <c r="Y7" s="7"/>
      <c r="Z7" s="4"/>
      <c r="AA7" s="4"/>
      <c r="AB7" s="4"/>
      <c r="AC7" s="4"/>
      <c r="AD7" s="4"/>
      <c r="AE7" s="4"/>
      <c r="AF7" s="4"/>
      <c r="AG7" s="4"/>
    </row>
    <row r="8" spans="1:33" ht="16.5" customHeight="1" thickTop="1">
      <c r="A8" s="6">
        <v>1</v>
      </c>
      <c r="B8" s="7">
        <v>68</v>
      </c>
      <c r="C8" s="23" t="s">
        <v>57</v>
      </c>
      <c r="D8" s="16" t="s">
        <v>184</v>
      </c>
      <c r="E8" s="25">
        <v>35915</v>
      </c>
      <c r="F8" s="17" t="s">
        <v>34</v>
      </c>
      <c r="G8" s="16" t="s">
        <v>118</v>
      </c>
      <c r="H8" s="13" t="s">
        <v>119</v>
      </c>
      <c r="I8" s="14"/>
      <c r="J8" s="12"/>
      <c r="K8" s="9"/>
      <c r="L8" s="44">
        <v>41.24</v>
      </c>
      <c r="M8" s="21">
        <f aca="true" t="shared" si="0" ref="M8:M32">L8</f>
        <v>41.24</v>
      </c>
      <c r="N8" s="109"/>
      <c r="O8" s="56">
        <f>L8-L$8</f>
        <v>0</v>
      </c>
      <c r="P8" s="93">
        <v>80</v>
      </c>
      <c r="Q8" s="6" t="str">
        <f aca="true" t="shared" si="1" ref="Q8:Q16">IF(L8&lt;=44.1,"КМС",IF(L8&lt;=46.9,"I разр.",IF(L8&lt;=49.7,"II разр.",IF(L8&lt;=53.2,"III разр.",IF(L8&lt;=57.4,"I юн.",IF(L8&lt;=63,"II юн.",IF(L8&lt;=70,"III юн.","")))))))</f>
        <v>КМС</v>
      </c>
      <c r="R8" s="5"/>
      <c r="S8" s="18"/>
      <c r="T8" s="18"/>
      <c r="U8" s="4"/>
      <c r="V8" s="4"/>
      <c r="W8" s="4"/>
      <c r="X8" s="4"/>
      <c r="Y8" s="7"/>
      <c r="Z8" s="4"/>
      <c r="AA8" s="4"/>
      <c r="AB8" s="4"/>
      <c r="AC8" s="4"/>
      <c r="AD8" s="4"/>
      <c r="AE8" s="4"/>
      <c r="AF8" s="4"/>
      <c r="AG8" s="4"/>
    </row>
    <row r="9" spans="1:33" ht="16.5" customHeight="1">
      <c r="A9" s="6">
        <v>2</v>
      </c>
      <c r="B9" s="7">
        <v>69</v>
      </c>
      <c r="C9" s="7" t="s">
        <v>57</v>
      </c>
      <c r="D9" s="16" t="s">
        <v>173</v>
      </c>
      <c r="E9" s="25" t="s">
        <v>174</v>
      </c>
      <c r="F9" s="17" t="s">
        <v>44</v>
      </c>
      <c r="G9" s="16" t="s">
        <v>118</v>
      </c>
      <c r="H9" s="13" t="s">
        <v>119</v>
      </c>
      <c r="I9" s="14"/>
      <c r="J9" s="12"/>
      <c r="K9" s="9"/>
      <c r="L9" s="57">
        <v>41.3</v>
      </c>
      <c r="M9" s="19">
        <f t="shared" si="0"/>
        <v>41.3</v>
      </c>
      <c r="N9" s="110"/>
      <c r="O9" s="27">
        <f aca="true" t="shared" si="2" ref="O9:O38">L9-L$8</f>
        <v>0.05999999999999517</v>
      </c>
      <c r="P9" s="93">
        <v>70</v>
      </c>
      <c r="Q9" s="6" t="str">
        <f t="shared" si="1"/>
        <v>КМС</v>
      </c>
      <c r="R9" s="5"/>
      <c r="S9" s="18"/>
      <c r="T9" s="18"/>
      <c r="U9" s="4"/>
      <c r="V9" s="4"/>
      <c r="W9" s="4"/>
      <c r="X9" s="4"/>
      <c r="Y9" s="7"/>
      <c r="Z9" s="4"/>
      <c r="AA9" s="4"/>
      <c r="AB9" s="4"/>
      <c r="AC9" s="4"/>
      <c r="AD9" s="4"/>
      <c r="AE9" s="4"/>
      <c r="AF9" s="4"/>
      <c r="AG9" s="4"/>
    </row>
    <row r="10" spans="1:33" ht="16.5" customHeight="1">
      <c r="A10" s="6">
        <v>3</v>
      </c>
      <c r="B10" s="7">
        <v>67</v>
      </c>
      <c r="C10" s="7" t="s">
        <v>62</v>
      </c>
      <c r="D10" s="16" t="s">
        <v>180</v>
      </c>
      <c r="E10" s="25">
        <v>35987</v>
      </c>
      <c r="F10" s="17" t="s">
        <v>34</v>
      </c>
      <c r="G10" s="16" t="s">
        <v>118</v>
      </c>
      <c r="H10" s="13" t="s">
        <v>119</v>
      </c>
      <c r="I10" s="14"/>
      <c r="J10" s="12"/>
      <c r="K10" s="9"/>
      <c r="L10" s="57">
        <v>41.41</v>
      </c>
      <c r="M10" s="19">
        <f t="shared" si="0"/>
        <v>41.41</v>
      </c>
      <c r="N10" s="110"/>
      <c r="O10" s="27">
        <f t="shared" si="2"/>
        <v>0.1699999999999946</v>
      </c>
      <c r="P10" s="93">
        <v>60</v>
      </c>
      <c r="Q10" s="6" t="str">
        <f t="shared" si="1"/>
        <v>КМС</v>
      </c>
      <c r="R10" s="5"/>
      <c r="S10" s="18"/>
      <c r="T10" s="18"/>
      <c r="U10" s="4"/>
      <c r="V10" s="4"/>
      <c r="W10" s="4"/>
      <c r="X10" s="4"/>
      <c r="Y10" s="7"/>
      <c r="Z10" s="4"/>
      <c r="AA10" s="4"/>
      <c r="AB10" s="4"/>
      <c r="AC10" s="4"/>
      <c r="AD10" s="4"/>
      <c r="AE10" s="4"/>
      <c r="AF10" s="4"/>
      <c r="AG10" s="4"/>
    </row>
    <row r="11" spans="1:33" ht="16.5" customHeight="1">
      <c r="A11" s="6">
        <v>4</v>
      </c>
      <c r="B11" s="7">
        <v>66</v>
      </c>
      <c r="C11" s="7" t="s">
        <v>62</v>
      </c>
      <c r="D11" s="16" t="s">
        <v>189</v>
      </c>
      <c r="E11" s="25" t="s">
        <v>190</v>
      </c>
      <c r="F11" s="17" t="s">
        <v>44</v>
      </c>
      <c r="G11" s="16" t="s">
        <v>118</v>
      </c>
      <c r="H11" s="13" t="s">
        <v>128</v>
      </c>
      <c r="I11" s="14"/>
      <c r="J11" s="12"/>
      <c r="K11" s="9"/>
      <c r="L11" s="57">
        <v>41.65</v>
      </c>
      <c r="M11" s="19">
        <f t="shared" si="0"/>
        <v>41.65</v>
      </c>
      <c r="N11" s="110"/>
      <c r="O11" s="27">
        <f t="shared" si="2"/>
        <v>0.4099999999999966</v>
      </c>
      <c r="P11" s="93">
        <v>50</v>
      </c>
      <c r="Q11" s="6" t="str">
        <f t="shared" si="1"/>
        <v>КМС</v>
      </c>
      <c r="R11" s="5"/>
      <c r="S11" s="18"/>
      <c r="T11" s="18"/>
      <c r="U11" s="4"/>
      <c r="V11" s="4"/>
      <c r="W11" s="4"/>
      <c r="X11" s="4"/>
      <c r="Y11" s="7"/>
      <c r="Z11" s="4"/>
      <c r="AA11" s="4"/>
      <c r="AB11" s="4"/>
      <c r="AC11" s="4"/>
      <c r="AD11" s="4"/>
      <c r="AE11" s="4"/>
      <c r="AF11" s="4"/>
      <c r="AG11" s="4"/>
    </row>
    <row r="12" spans="1:33" ht="16.5" customHeight="1">
      <c r="A12" s="6">
        <v>5</v>
      </c>
      <c r="B12" s="7">
        <v>64</v>
      </c>
      <c r="C12" s="7" t="s">
        <v>57</v>
      </c>
      <c r="D12" s="16" t="s">
        <v>177</v>
      </c>
      <c r="E12" s="25" t="s">
        <v>178</v>
      </c>
      <c r="F12" s="17" t="s">
        <v>44</v>
      </c>
      <c r="G12" s="16" t="s">
        <v>112</v>
      </c>
      <c r="H12" s="13" t="s">
        <v>179</v>
      </c>
      <c r="I12" s="14"/>
      <c r="J12" s="12"/>
      <c r="K12" s="9"/>
      <c r="L12" s="57">
        <v>42.81</v>
      </c>
      <c r="M12" s="19">
        <f t="shared" si="0"/>
        <v>42.81</v>
      </c>
      <c r="N12" s="110"/>
      <c r="O12" s="27">
        <f t="shared" si="2"/>
        <v>1.5700000000000003</v>
      </c>
      <c r="P12" s="93">
        <v>45</v>
      </c>
      <c r="Q12" s="6" t="str">
        <f t="shared" si="1"/>
        <v>КМС</v>
      </c>
      <c r="R12" s="5"/>
      <c r="S12" s="18"/>
      <c r="T12" s="18"/>
      <c r="U12" s="4"/>
      <c r="V12" s="4"/>
      <c r="W12" s="4"/>
      <c r="X12" s="4"/>
      <c r="Y12" s="7"/>
      <c r="Z12" s="4"/>
      <c r="AA12" s="4"/>
      <c r="AB12" s="4"/>
      <c r="AC12" s="4"/>
      <c r="AD12" s="4"/>
      <c r="AE12" s="4"/>
      <c r="AF12" s="4"/>
      <c r="AG12" s="4"/>
    </row>
    <row r="13" spans="1:33" ht="16.5" customHeight="1">
      <c r="A13" s="6">
        <v>6</v>
      </c>
      <c r="B13" s="7">
        <v>65</v>
      </c>
      <c r="C13" s="7" t="s">
        <v>57</v>
      </c>
      <c r="D13" s="16" t="s">
        <v>181</v>
      </c>
      <c r="E13" s="25" t="s">
        <v>182</v>
      </c>
      <c r="F13" s="17" t="s">
        <v>34</v>
      </c>
      <c r="G13" s="16" t="s">
        <v>112</v>
      </c>
      <c r="H13" s="13" t="s">
        <v>134</v>
      </c>
      <c r="I13" s="14"/>
      <c r="J13" s="12"/>
      <c r="K13" s="9"/>
      <c r="L13" s="57">
        <v>43.07</v>
      </c>
      <c r="M13" s="19">
        <f t="shared" si="0"/>
        <v>43.07</v>
      </c>
      <c r="N13" s="110"/>
      <c r="O13" s="27">
        <f t="shared" si="2"/>
        <v>1.8299999999999983</v>
      </c>
      <c r="P13" s="93">
        <v>40</v>
      </c>
      <c r="Q13" s="6" t="str">
        <f t="shared" si="1"/>
        <v>КМС</v>
      </c>
      <c r="R13" s="5"/>
      <c r="S13" s="18"/>
      <c r="T13" s="18"/>
      <c r="U13" s="4"/>
      <c r="V13" s="4"/>
      <c r="W13" s="4"/>
      <c r="X13" s="4"/>
      <c r="Y13" s="7"/>
      <c r="Z13" s="4"/>
      <c r="AA13" s="4"/>
      <c r="AB13" s="4"/>
      <c r="AC13" s="4"/>
      <c r="AD13" s="4"/>
      <c r="AE13" s="4"/>
      <c r="AF13" s="4"/>
      <c r="AG13" s="4"/>
    </row>
    <row r="14" spans="1:33" ht="16.5" customHeight="1">
      <c r="A14" s="6">
        <v>7</v>
      </c>
      <c r="B14" s="7">
        <v>62</v>
      </c>
      <c r="C14" s="7" t="s">
        <v>62</v>
      </c>
      <c r="D14" s="16" t="s">
        <v>185</v>
      </c>
      <c r="E14" s="25" t="s">
        <v>186</v>
      </c>
      <c r="F14" s="17" t="s">
        <v>34</v>
      </c>
      <c r="G14" s="16" t="s">
        <v>112</v>
      </c>
      <c r="H14" s="13" t="s">
        <v>134</v>
      </c>
      <c r="I14" s="14"/>
      <c r="J14" s="12"/>
      <c r="K14" s="9"/>
      <c r="L14" s="57">
        <v>43.08</v>
      </c>
      <c r="M14" s="19">
        <f t="shared" si="0"/>
        <v>43.08</v>
      </c>
      <c r="N14" s="110"/>
      <c r="O14" s="27">
        <f t="shared" si="2"/>
        <v>1.8399999999999963</v>
      </c>
      <c r="P14" s="93">
        <v>35</v>
      </c>
      <c r="Q14" s="6" t="str">
        <f t="shared" si="1"/>
        <v>КМС</v>
      </c>
      <c r="R14" s="5"/>
      <c r="S14" s="18"/>
      <c r="T14" s="18"/>
      <c r="U14" s="4"/>
      <c r="V14" s="4"/>
      <c r="W14" s="4"/>
      <c r="X14" s="4"/>
      <c r="Y14" s="7"/>
      <c r="Z14" s="4"/>
      <c r="AA14" s="4"/>
      <c r="AB14" s="4"/>
      <c r="AC14" s="4"/>
      <c r="AD14" s="4"/>
      <c r="AE14" s="4"/>
      <c r="AF14" s="4"/>
      <c r="AG14" s="4"/>
    </row>
    <row r="15" spans="1:33" ht="16.5" customHeight="1">
      <c r="A15" s="6">
        <v>8</v>
      </c>
      <c r="B15" s="7">
        <v>63</v>
      </c>
      <c r="C15" s="7" t="s">
        <v>62</v>
      </c>
      <c r="D15" s="16" t="s">
        <v>193</v>
      </c>
      <c r="E15" s="25" t="s">
        <v>194</v>
      </c>
      <c r="F15" s="17" t="s">
        <v>34</v>
      </c>
      <c r="G15" s="16" t="s">
        <v>112</v>
      </c>
      <c r="H15" s="13" t="s">
        <v>134</v>
      </c>
      <c r="I15" s="14"/>
      <c r="J15" s="12"/>
      <c r="K15" s="9"/>
      <c r="L15" s="57">
        <v>43.5</v>
      </c>
      <c r="M15" s="19">
        <f t="shared" si="0"/>
        <v>43.5</v>
      </c>
      <c r="N15" s="110"/>
      <c r="O15" s="27">
        <f t="shared" si="2"/>
        <v>2.259999999999998</v>
      </c>
      <c r="P15" s="93">
        <v>30</v>
      </c>
      <c r="Q15" s="6" t="str">
        <f t="shared" si="1"/>
        <v>КМС</v>
      </c>
      <c r="R15" s="5"/>
      <c r="S15" s="18"/>
      <c r="T15" s="18"/>
      <c r="U15" s="4"/>
      <c r="V15" s="4"/>
      <c r="W15" s="4"/>
      <c r="X15" s="4"/>
      <c r="Y15" s="7"/>
      <c r="Z15" s="4"/>
      <c r="AA15" s="4"/>
      <c r="AB15" s="4"/>
      <c r="AC15" s="4"/>
      <c r="AD15" s="4"/>
      <c r="AE15" s="4"/>
      <c r="AF15" s="4"/>
      <c r="AG15" s="4"/>
    </row>
    <row r="16" spans="1:33" ht="16.5" customHeight="1">
      <c r="A16" s="6">
        <v>9</v>
      </c>
      <c r="B16" s="7">
        <v>56</v>
      </c>
      <c r="C16" s="7" t="s">
        <v>57</v>
      </c>
      <c r="D16" s="16" t="s">
        <v>191</v>
      </c>
      <c r="E16" s="25" t="s">
        <v>192</v>
      </c>
      <c r="F16" s="17" t="s">
        <v>34</v>
      </c>
      <c r="G16" s="16" t="s">
        <v>70</v>
      </c>
      <c r="H16" s="13" t="s">
        <v>71</v>
      </c>
      <c r="I16" s="14"/>
      <c r="J16" s="12"/>
      <c r="K16" s="8"/>
      <c r="L16" s="57">
        <v>43.54</v>
      </c>
      <c r="M16" s="19">
        <f t="shared" si="0"/>
        <v>43.54</v>
      </c>
      <c r="N16" s="110"/>
      <c r="O16" s="27">
        <f t="shared" si="2"/>
        <v>2.299999999999997</v>
      </c>
      <c r="P16" s="93">
        <v>27</v>
      </c>
      <c r="Q16" s="6" t="str">
        <f t="shared" si="1"/>
        <v>КМС</v>
      </c>
      <c r="R16" s="5"/>
      <c r="S16" s="18"/>
      <c r="T16" s="18"/>
      <c r="U16" s="4"/>
      <c r="V16" s="4"/>
      <c r="W16" s="4"/>
      <c r="X16" s="4"/>
      <c r="Y16" s="7"/>
      <c r="Z16" s="4"/>
      <c r="AA16" s="4"/>
      <c r="AB16" s="4"/>
      <c r="AC16" s="4"/>
      <c r="AD16" s="4"/>
      <c r="AE16" s="4"/>
      <c r="AF16" s="4"/>
      <c r="AG16" s="4"/>
    </row>
    <row r="17" spans="1:33" ht="16.5" customHeight="1">
      <c r="A17" s="6">
        <v>10</v>
      </c>
      <c r="B17" s="7">
        <v>58</v>
      </c>
      <c r="C17" s="7" t="s">
        <v>62</v>
      </c>
      <c r="D17" s="16" t="s">
        <v>163</v>
      </c>
      <c r="E17" s="25" t="s">
        <v>164</v>
      </c>
      <c r="F17" s="17" t="s">
        <v>34</v>
      </c>
      <c r="G17" s="16" t="s">
        <v>60</v>
      </c>
      <c r="H17" s="13" t="s">
        <v>61</v>
      </c>
      <c r="I17" s="14"/>
      <c r="J17" s="12"/>
      <c r="K17" s="8"/>
      <c r="L17" s="57">
        <v>43.84</v>
      </c>
      <c r="M17" s="19">
        <f t="shared" si="0"/>
        <v>43.84</v>
      </c>
      <c r="N17" s="110"/>
      <c r="O17" s="27">
        <f t="shared" si="2"/>
        <v>2.6000000000000014</v>
      </c>
      <c r="P17" s="93">
        <v>24</v>
      </c>
      <c r="Q17" s="6" t="s">
        <v>43</v>
      </c>
      <c r="R17" s="5"/>
      <c r="S17" s="18"/>
      <c r="T17" s="18"/>
      <c r="U17" s="4"/>
      <c r="V17" s="4"/>
      <c r="W17" s="4"/>
      <c r="X17" s="4"/>
      <c r="Y17" s="7"/>
      <c r="Z17" s="4"/>
      <c r="AA17" s="4"/>
      <c r="AB17" s="4"/>
      <c r="AC17" s="4"/>
      <c r="AD17" s="4"/>
      <c r="AE17" s="4"/>
      <c r="AF17" s="4"/>
      <c r="AG17" s="4"/>
    </row>
    <row r="18" spans="1:33" ht="16.5" customHeight="1">
      <c r="A18" s="6">
        <v>11</v>
      </c>
      <c r="B18" s="7">
        <v>59</v>
      </c>
      <c r="C18" s="7" t="s">
        <v>62</v>
      </c>
      <c r="D18" s="16" t="s">
        <v>175</v>
      </c>
      <c r="E18" s="25" t="s">
        <v>176</v>
      </c>
      <c r="F18" s="17" t="s">
        <v>34</v>
      </c>
      <c r="G18" s="16" t="s">
        <v>60</v>
      </c>
      <c r="H18" s="13" t="s">
        <v>61</v>
      </c>
      <c r="I18" s="14"/>
      <c r="J18" s="12"/>
      <c r="K18" s="8"/>
      <c r="L18" s="57">
        <v>43.96</v>
      </c>
      <c r="M18" s="19">
        <f t="shared" si="0"/>
        <v>43.96</v>
      </c>
      <c r="N18" s="110"/>
      <c r="O18" s="27">
        <f t="shared" si="2"/>
        <v>2.719999999999999</v>
      </c>
      <c r="P18" s="93">
        <v>21</v>
      </c>
      <c r="Q18" s="6" t="s">
        <v>43</v>
      </c>
      <c r="R18" s="5"/>
      <c r="S18" s="18"/>
      <c r="T18" s="18"/>
      <c r="U18" s="4"/>
      <c r="V18" s="4"/>
      <c r="W18" s="4"/>
      <c r="X18" s="4"/>
      <c r="Y18" s="7"/>
      <c r="Z18" s="4"/>
      <c r="AA18" s="4"/>
      <c r="AB18" s="4"/>
      <c r="AC18" s="4"/>
      <c r="AD18" s="4"/>
      <c r="AE18" s="4"/>
      <c r="AF18" s="4"/>
      <c r="AG18" s="4"/>
    </row>
    <row r="19" spans="1:33" ht="16.5" customHeight="1">
      <c r="A19" s="6">
        <v>12</v>
      </c>
      <c r="B19" s="7">
        <v>80</v>
      </c>
      <c r="C19" s="7" t="s">
        <v>57</v>
      </c>
      <c r="D19" s="16" t="s">
        <v>187</v>
      </c>
      <c r="E19" s="25" t="s">
        <v>188</v>
      </c>
      <c r="F19" s="17" t="s">
        <v>34</v>
      </c>
      <c r="G19" s="16" t="s">
        <v>87</v>
      </c>
      <c r="H19" s="13" t="s">
        <v>168</v>
      </c>
      <c r="I19" s="14"/>
      <c r="J19" s="12"/>
      <c r="K19" s="9"/>
      <c r="L19" s="57">
        <v>45.12</v>
      </c>
      <c r="M19" s="19">
        <f t="shared" si="0"/>
        <v>45.12</v>
      </c>
      <c r="N19" s="110"/>
      <c r="O19" s="27">
        <f t="shared" si="2"/>
        <v>3.8799999999999955</v>
      </c>
      <c r="P19" s="93">
        <v>18</v>
      </c>
      <c r="Q19" s="6" t="s">
        <v>43</v>
      </c>
      <c r="R19" s="5"/>
      <c r="S19" s="18"/>
      <c r="T19" s="18"/>
      <c r="U19" s="4"/>
      <c r="V19" s="4"/>
      <c r="W19" s="4"/>
      <c r="X19" s="4"/>
      <c r="Y19" s="7"/>
      <c r="Z19" s="4"/>
      <c r="AA19" s="4"/>
      <c r="AB19" s="4"/>
      <c r="AC19" s="4"/>
      <c r="AD19" s="4"/>
      <c r="AE19" s="4"/>
      <c r="AF19" s="4"/>
      <c r="AG19" s="4"/>
    </row>
    <row r="20" spans="1:33" ht="16.5" customHeight="1">
      <c r="A20" s="6">
        <v>13</v>
      </c>
      <c r="B20" s="7">
        <v>75</v>
      </c>
      <c r="C20" s="7" t="s">
        <v>57</v>
      </c>
      <c r="D20" s="16" t="s">
        <v>154</v>
      </c>
      <c r="E20" s="25" t="s">
        <v>155</v>
      </c>
      <c r="F20" s="17" t="s">
        <v>65</v>
      </c>
      <c r="G20" s="16" t="s">
        <v>84</v>
      </c>
      <c r="H20" s="13" t="s">
        <v>85</v>
      </c>
      <c r="I20" s="14"/>
      <c r="J20" s="12"/>
      <c r="K20" s="9"/>
      <c r="L20" s="57">
        <v>45.74</v>
      </c>
      <c r="M20" s="19">
        <f t="shared" si="0"/>
        <v>45.74</v>
      </c>
      <c r="N20" s="110"/>
      <c r="O20" s="27">
        <f t="shared" si="2"/>
        <v>4.5</v>
      </c>
      <c r="P20" s="93">
        <v>15</v>
      </c>
      <c r="Q20" s="6" t="str">
        <f aca="true" t="shared" si="3" ref="Q20:Q38">IF(L20&lt;=44.1,"КМС",IF(L20&lt;=46.9,"I разр.",IF(L20&lt;=49.7,"II разр.",IF(L20&lt;=53.2,"III разр.",IF(L20&lt;=57.4,"I юн.",IF(L20&lt;=63,"II юн.",IF(L20&lt;=70,"III юн.","")))))))</f>
        <v>I разр.</v>
      </c>
      <c r="R20" s="5"/>
      <c r="S20" s="18"/>
      <c r="T20" s="18"/>
      <c r="U20" s="4"/>
      <c r="V20" s="4"/>
      <c r="W20" s="4"/>
      <c r="X20" s="4"/>
      <c r="Y20" s="7"/>
      <c r="Z20" s="4"/>
      <c r="AA20" s="4"/>
      <c r="AB20" s="4"/>
      <c r="AC20" s="4"/>
      <c r="AD20" s="4"/>
      <c r="AE20" s="4"/>
      <c r="AF20" s="4"/>
      <c r="AG20" s="4"/>
    </row>
    <row r="21" spans="1:33" ht="16.5" customHeight="1">
      <c r="A21" s="6">
        <v>14</v>
      </c>
      <c r="B21" s="7">
        <v>74</v>
      </c>
      <c r="C21" s="7" t="s">
        <v>62</v>
      </c>
      <c r="D21" s="16" t="s">
        <v>183</v>
      </c>
      <c r="E21" s="25">
        <v>35696</v>
      </c>
      <c r="F21" s="17" t="s">
        <v>65</v>
      </c>
      <c r="G21" s="16" t="s">
        <v>84</v>
      </c>
      <c r="H21" s="13" t="s">
        <v>85</v>
      </c>
      <c r="I21" s="14"/>
      <c r="J21" s="12"/>
      <c r="K21" s="9"/>
      <c r="L21" s="57">
        <v>45.84</v>
      </c>
      <c r="M21" s="19">
        <f t="shared" si="0"/>
        <v>45.84</v>
      </c>
      <c r="N21" s="110"/>
      <c r="O21" s="27">
        <f t="shared" si="2"/>
        <v>4.600000000000001</v>
      </c>
      <c r="P21" s="93">
        <v>12</v>
      </c>
      <c r="Q21" s="6" t="str">
        <f t="shared" si="3"/>
        <v>I разр.</v>
      </c>
      <c r="R21" s="5"/>
      <c r="S21" s="18"/>
      <c r="T21" s="18"/>
      <c r="U21" s="4"/>
      <c r="V21" s="4"/>
      <c r="W21" s="4"/>
      <c r="X21" s="4"/>
      <c r="Y21" s="7"/>
      <c r="Z21" s="4"/>
      <c r="AA21" s="4"/>
      <c r="AB21" s="4"/>
      <c r="AC21" s="4"/>
      <c r="AD21" s="4"/>
      <c r="AE21" s="4"/>
      <c r="AF21" s="4"/>
      <c r="AG21" s="4"/>
    </row>
    <row r="22" spans="1:33" ht="16.5" customHeight="1">
      <c r="A22" s="6">
        <v>15</v>
      </c>
      <c r="B22" s="7">
        <v>73</v>
      </c>
      <c r="C22" s="7" t="s">
        <v>57</v>
      </c>
      <c r="D22" s="16" t="s">
        <v>144</v>
      </c>
      <c r="E22" s="25" t="s">
        <v>145</v>
      </c>
      <c r="F22" s="17" t="s">
        <v>65</v>
      </c>
      <c r="G22" s="16" t="s">
        <v>84</v>
      </c>
      <c r="H22" s="13" t="s">
        <v>85</v>
      </c>
      <c r="I22" s="14"/>
      <c r="J22" s="12"/>
      <c r="K22" s="9"/>
      <c r="L22" s="57">
        <v>46.59</v>
      </c>
      <c r="M22" s="19">
        <f t="shared" si="0"/>
        <v>46.59</v>
      </c>
      <c r="N22" s="110"/>
      <c r="O22" s="27">
        <f t="shared" si="2"/>
        <v>5.350000000000001</v>
      </c>
      <c r="P22" s="93">
        <v>9</v>
      </c>
      <c r="Q22" s="6" t="str">
        <f t="shared" si="3"/>
        <v>I разр.</v>
      </c>
      <c r="R22" s="5"/>
      <c r="S22" s="18"/>
      <c r="T22" s="18"/>
      <c r="U22" s="4"/>
      <c r="V22" s="4"/>
      <c r="W22" s="4"/>
      <c r="X22" s="4"/>
      <c r="Y22" s="7"/>
      <c r="Z22" s="4"/>
      <c r="AA22" s="4"/>
      <c r="AB22" s="4"/>
      <c r="AC22" s="4"/>
      <c r="AD22" s="4"/>
      <c r="AE22" s="4"/>
      <c r="AF22" s="4"/>
      <c r="AG22" s="4"/>
    </row>
    <row r="23" spans="1:33" ht="16.5" customHeight="1">
      <c r="A23" s="6">
        <v>16</v>
      </c>
      <c r="B23" s="7">
        <v>76</v>
      </c>
      <c r="C23" s="7" t="s">
        <v>57</v>
      </c>
      <c r="D23" s="16" t="s">
        <v>138</v>
      </c>
      <c r="E23" s="25" t="s">
        <v>139</v>
      </c>
      <c r="F23" s="17" t="s">
        <v>65</v>
      </c>
      <c r="G23" s="16" t="s">
        <v>84</v>
      </c>
      <c r="H23" s="13" t="s">
        <v>85</v>
      </c>
      <c r="I23" s="14"/>
      <c r="J23" s="12"/>
      <c r="K23" s="8"/>
      <c r="L23" s="57">
        <v>46.78</v>
      </c>
      <c r="M23" s="19">
        <f t="shared" si="0"/>
        <v>46.78</v>
      </c>
      <c r="N23" s="110"/>
      <c r="O23" s="27">
        <f t="shared" si="2"/>
        <v>5.539999999999999</v>
      </c>
      <c r="P23" s="93">
        <v>7</v>
      </c>
      <c r="Q23" s="6" t="str">
        <f t="shared" si="3"/>
        <v>I разр.</v>
      </c>
      <c r="R23" s="5"/>
      <c r="S23" s="18"/>
      <c r="T23" s="18"/>
      <c r="U23" s="4"/>
      <c r="V23" s="4"/>
      <c r="W23" s="4"/>
      <c r="X23" s="4"/>
      <c r="Y23" s="7"/>
      <c r="Z23" s="4"/>
      <c r="AA23" s="4"/>
      <c r="AB23" s="4"/>
      <c r="AC23" s="4"/>
      <c r="AD23" s="4"/>
      <c r="AE23" s="4"/>
      <c r="AF23" s="4"/>
      <c r="AG23" s="4"/>
    </row>
    <row r="24" spans="1:33" ht="16.5" customHeight="1">
      <c r="A24" s="6">
        <v>17</v>
      </c>
      <c r="B24" s="7">
        <v>77</v>
      </c>
      <c r="C24" s="7" t="s">
        <v>62</v>
      </c>
      <c r="D24" s="16" t="s">
        <v>166</v>
      </c>
      <c r="E24" s="25" t="s">
        <v>167</v>
      </c>
      <c r="F24" s="17" t="s">
        <v>91</v>
      </c>
      <c r="G24" s="16" t="s">
        <v>87</v>
      </c>
      <c r="H24" s="13" t="s">
        <v>168</v>
      </c>
      <c r="I24" s="14"/>
      <c r="J24" s="12"/>
      <c r="K24" s="8"/>
      <c r="L24" s="57">
        <v>47.39</v>
      </c>
      <c r="M24" s="19">
        <f t="shared" si="0"/>
        <v>47.39</v>
      </c>
      <c r="N24" s="110"/>
      <c r="O24" s="27">
        <f t="shared" si="2"/>
        <v>6.149999999999999</v>
      </c>
      <c r="P24" s="93">
        <v>5</v>
      </c>
      <c r="Q24" s="6" t="str">
        <f t="shared" si="3"/>
        <v>II разр.</v>
      </c>
      <c r="R24" s="5"/>
      <c r="S24" s="18"/>
      <c r="T24" s="18"/>
      <c r="U24" s="4"/>
      <c r="V24" s="4"/>
      <c r="W24" s="4"/>
      <c r="X24" s="4"/>
      <c r="Y24" s="7"/>
      <c r="Z24" s="4"/>
      <c r="AA24" s="4"/>
      <c r="AB24" s="4"/>
      <c r="AC24" s="4"/>
      <c r="AD24" s="4"/>
      <c r="AE24" s="4"/>
      <c r="AF24" s="4"/>
      <c r="AG24" s="4"/>
    </row>
    <row r="25" spans="1:33" ht="16.5" customHeight="1">
      <c r="A25" s="6">
        <v>18</v>
      </c>
      <c r="B25" s="7">
        <v>57</v>
      </c>
      <c r="C25" s="7" t="s">
        <v>57</v>
      </c>
      <c r="D25" s="16" t="s">
        <v>169</v>
      </c>
      <c r="E25" s="25" t="s">
        <v>170</v>
      </c>
      <c r="F25" s="17" t="s">
        <v>65</v>
      </c>
      <c r="G25" s="16" t="s">
        <v>70</v>
      </c>
      <c r="H25" s="13" t="s">
        <v>171</v>
      </c>
      <c r="I25" s="14"/>
      <c r="J25" s="12"/>
      <c r="K25" s="9"/>
      <c r="L25" s="57">
        <v>47.95</v>
      </c>
      <c r="M25" s="19">
        <f t="shared" si="0"/>
        <v>47.95</v>
      </c>
      <c r="N25" s="110"/>
      <c r="O25" s="27">
        <f t="shared" si="2"/>
        <v>6.710000000000001</v>
      </c>
      <c r="P25" s="93">
        <v>3</v>
      </c>
      <c r="Q25" s="6" t="str">
        <f t="shared" si="3"/>
        <v>II разр.</v>
      </c>
      <c r="R25" s="5"/>
      <c r="S25" s="18"/>
      <c r="T25" s="18"/>
      <c r="U25" s="4"/>
      <c r="V25" s="4"/>
      <c r="W25" s="4"/>
      <c r="X25" s="4"/>
      <c r="Y25" s="7"/>
      <c r="Z25" s="4"/>
      <c r="AA25" s="4"/>
      <c r="AB25" s="4"/>
      <c r="AC25" s="4"/>
      <c r="AD25" s="4"/>
      <c r="AE25" s="4"/>
      <c r="AF25" s="4"/>
      <c r="AG25" s="4"/>
    </row>
    <row r="26" spans="1:33" ht="16.5" customHeight="1">
      <c r="A26" s="6">
        <v>19</v>
      </c>
      <c r="B26" s="7">
        <v>60</v>
      </c>
      <c r="C26" s="7" t="s">
        <v>62</v>
      </c>
      <c r="D26" s="16" t="s">
        <v>152</v>
      </c>
      <c r="E26" s="25" t="s">
        <v>153</v>
      </c>
      <c r="F26" s="17" t="s">
        <v>34</v>
      </c>
      <c r="G26" s="16" t="s">
        <v>60</v>
      </c>
      <c r="H26" s="13" t="s">
        <v>61</v>
      </c>
      <c r="I26" s="14"/>
      <c r="J26" s="12"/>
      <c r="K26" s="9"/>
      <c r="L26" s="57">
        <v>48.16</v>
      </c>
      <c r="M26" s="19">
        <f t="shared" si="0"/>
        <v>48.16</v>
      </c>
      <c r="N26" s="110"/>
      <c r="O26" s="27">
        <f t="shared" si="2"/>
        <v>6.919999999999995</v>
      </c>
      <c r="P26" s="93">
        <v>2</v>
      </c>
      <c r="Q26" s="6" t="str">
        <f t="shared" si="3"/>
        <v>II разр.</v>
      </c>
      <c r="R26" s="5"/>
      <c r="S26" s="18"/>
      <c r="T26" s="18"/>
      <c r="U26" s="4"/>
      <c r="V26" s="4"/>
      <c r="W26" s="4"/>
      <c r="X26" s="4"/>
      <c r="Y26" s="7"/>
      <c r="Z26" s="4"/>
      <c r="AA26" s="4"/>
      <c r="AB26" s="4"/>
      <c r="AC26" s="4"/>
      <c r="AD26" s="4"/>
      <c r="AE26" s="4"/>
      <c r="AF26" s="4"/>
      <c r="AG26" s="4"/>
    </row>
    <row r="27" spans="1:33" ht="16.5" customHeight="1">
      <c r="A27" s="6">
        <v>20</v>
      </c>
      <c r="B27" s="7">
        <v>70</v>
      </c>
      <c r="C27" s="7" t="s">
        <v>57</v>
      </c>
      <c r="D27" s="16" t="s">
        <v>148</v>
      </c>
      <c r="E27" s="25">
        <v>35683</v>
      </c>
      <c r="F27" s="17" t="s">
        <v>65</v>
      </c>
      <c r="G27" s="16" t="s">
        <v>74</v>
      </c>
      <c r="H27" s="13" t="s">
        <v>75</v>
      </c>
      <c r="I27" s="14"/>
      <c r="J27" s="12"/>
      <c r="K27" s="8"/>
      <c r="L27" s="57">
        <v>48.97</v>
      </c>
      <c r="M27" s="19">
        <f t="shared" si="0"/>
        <v>48.97</v>
      </c>
      <c r="N27" s="110"/>
      <c r="O27" s="27">
        <f t="shared" si="2"/>
        <v>7.729999999999997</v>
      </c>
      <c r="P27" s="93">
        <v>1</v>
      </c>
      <c r="Q27" s="6" t="str">
        <f t="shared" si="3"/>
        <v>II разр.</v>
      </c>
      <c r="R27" s="5"/>
      <c r="S27" s="18"/>
      <c r="T27" s="18"/>
      <c r="U27" s="4"/>
      <c r="V27" s="4"/>
      <c r="W27" s="4"/>
      <c r="X27" s="4"/>
      <c r="Y27" s="7"/>
      <c r="Z27" s="4"/>
      <c r="AA27" s="4"/>
      <c r="AB27" s="4"/>
      <c r="AC27" s="4"/>
      <c r="AD27" s="4"/>
      <c r="AE27" s="4"/>
      <c r="AF27" s="4"/>
      <c r="AG27" s="4"/>
    </row>
    <row r="28" spans="1:33" ht="16.5" customHeight="1">
      <c r="A28" s="6">
        <v>21</v>
      </c>
      <c r="B28" s="7">
        <v>61</v>
      </c>
      <c r="C28" s="7" t="s">
        <v>62</v>
      </c>
      <c r="D28" s="16" t="s">
        <v>146</v>
      </c>
      <c r="E28" s="25" t="s">
        <v>147</v>
      </c>
      <c r="F28" s="17" t="s">
        <v>34</v>
      </c>
      <c r="G28" s="16" t="s">
        <v>60</v>
      </c>
      <c r="H28" s="13" t="s">
        <v>61</v>
      </c>
      <c r="I28" s="14"/>
      <c r="J28" s="12"/>
      <c r="K28" s="9"/>
      <c r="L28" s="57">
        <v>48.98</v>
      </c>
      <c r="M28" s="19">
        <f t="shared" si="0"/>
        <v>48.98</v>
      </c>
      <c r="N28" s="110"/>
      <c r="O28" s="27">
        <f t="shared" si="2"/>
        <v>7.739999999999995</v>
      </c>
      <c r="P28" s="93">
        <v>1</v>
      </c>
      <c r="Q28" s="6" t="str">
        <f t="shared" si="3"/>
        <v>II разр.</v>
      </c>
      <c r="R28" s="5"/>
      <c r="S28" s="18"/>
      <c r="T28" s="18"/>
      <c r="U28" s="4"/>
      <c r="V28" s="4"/>
      <c r="W28" s="4"/>
      <c r="X28" s="4"/>
      <c r="Y28" s="7"/>
      <c r="Z28" s="4"/>
      <c r="AA28" s="4"/>
      <c r="AB28" s="4"/>
      <c r="AC28" s="4"/>
      <c r="AD28" s="4"/>
      <c r="AE28" s="4"/>
      <c r="AF28" s="4"/>
      <c r="AG28" s="4"/>
    </row>
    <row r="29" spans="1:33" ht="16.5" customHeight="1">
      <c r="A29" s="6">
        <v>22</v>
      </c>
      <c r="B29" s="7">
        <v>79</v>
      </c>
      <c r="C29" s="7" t="s">
        <v>62</v>
      </c>
      <c r="D29" s="16" t="s">
        <v>142</v>
      </c>
      <c r="E29" s="25">
        <v>36060</v>
      </c>
      <c r="F29" s="17" t="s">
        <v>65</v>
      </c>
      <c r="G29" s="16" t="s">
        <v>87</v>
      </c>
      <c r="H29" s="13" t="s">
        <v>143</v>
      </c>
      <c r="I29" s="14"/>
      <c r="J29" s="12"/>
      <c r="K29" s="9"/>
      <c r="L29" s="57">
        <v>51.26</v>
      </c>
      <c r="M29" s="19">
        <f t="shared" si="0"/>
        <v>51.26</v>
      </c>
      <c r="N29" s="110"/>
      <c r="O29" s="27">
        <f t="shared" si="2"/>
        <v>10.019999999999996</v>
      </c>
      <c r="P29" s="93">
        <v>1</v>
      </c>
      <c r="Q29" s="6" t="str">
        <f t="shared" si="3"/>
        <v>III разр.</v>
      </c>
      <c r="R29" s="5"/>
      <c r="S29" s="18"/>
      <c r="T29" s="18"/>
      <c r="U29" s="4"/>
      <c r="V29" s="4"/>
      <c r="W29" s="4"/>
      <c r="X29" s="4"/>
      <c r="Y29" s="7"/>
      <c r="Z29" s="4"/>
      <c r="AA29" s="4"/>
      <c r="AB29" s="4"/>
      <c r="AC29" s="4"/>
      <c r="AD29" s="4"/>
      <c r="AE29" s="4"/>
      <c r="AF29" s="4"/>
      <c r="AG29" s="4"/>
    </row>
    <row r="30" spans="1:33" ht="16.5" customHeight="1">
      <c r="A30" s="6">
        <v>23</v>
      </c>
      <c r="B30" s="7">
        <v>52</v>
      </c>
      <c r="C30" s="7" t="s">
        <v>62</v>
      </c>
      <c r="D30" s="16" t="s">
        <v>156</v>
      </c>
      <c r="E30" s="25" t="s">
        <v>157</v>
      </c>
      <c r="F30" s="17" t="s">
        <v>65</v>
      </c>
      <c r="G30" s="16" t="s">
        <v>66</v>
      </c>
      <c r="H30" s="13" t="s">
        <v>67</v>
      </c>
      <c r="I30" s="14"/>
      <c r="J30" s="12"/>
      <c r="K30" s="8"/>
      <c r="L30" s="57">
        <v>51.72</v>
      </c>
      <c r="M30" s="19">
        <f t="shared" si="0"/>
        <v>51.72</v>
      </c>
      <c r="N30" s="110"/>
      <c r="O30" s="27">
        <f t="shared" si="2"/>
        <v>10.479999999999997</v>
      </c>
      <c r="P30" s="93">
        <v>1</v>
      </c>
      <c r="Q30" s="6" t="str">
        <f t="shared" si="3"/>
        <v>III разр.</v>
      </c>
      <c r="R30" s="5"/>
      <c r="S30" s="18"/>
      <c r="T30" s="18"/>
      <c r="U30" s="4"/>
      <c r="V30" s="4"/>
      <c r="W30" s="4"/>
      <c r="X30" s="4"/>
      <c r="Y30" s="7"/>
      <c r="Z30" s="4"/>
      <c r="AA30" s="4"/>
      <c r="AB30" s="4"/>
      <c r="AC30" s="4"/>
      <c r="AD30" s="4"/>
      <c r="AE30" s="4"/>
      <c r="AF30" s="4"/>
      <c r="AG30" s="4"/>
    </row>
    <row r="31" spans="1:33" ht="16.5" customHeight="1">
      <c r="A31" s="6">
        <v>24</v>
      </c>
      <c r="B31" s="7">
        <v>72</v>
      </c>
      <c r="C31" s="7" t="s">
        <v>57</v>
      </c>
      <c r="D31" s="16" t="s">
        <v>161</v>
      </c>
      <c r="E31" s="25">
        <v>35832</v>
      </c>
      <c r="F31" s="17" t="s">
        <v>91</v>
      </c>
      <c r="G31" s="16" t="s">
        <v>74</v>
      </c>
      <c r="H31" s="13" t="s">
        <v>162</v>
      </c>
      <c r="I31" s="14"/>
      <c r="J31" s="12"/>
      <c r="K31" s="8"/>
      <c r="L31" s="57">
        <v>52.12</v>
      </c>
      <c r="M31" s="19">
        <f t="shared" si="0"/>
        <v>52.12</v>
      </c>
      <c r="N31" s="110"/>
      <c r="O31" s="27">
        <f t="shared" si="2"/>
        <v>10.879999999999995</v>
      </c>
      <c r="P31" s="93">
        <v>1</v>
      </c>
      <c r="Q31" s="6" t="str">
        <f t="shared" si="3"/>
        <v>III разр.</v>
      </c>
      <c r="R31" s="5"/>
      <c r="S31" s="18"/>
      <c r="T31" s="18"/>
      <c r="U31" s="4"/>
      <c r="V31" s="4"/>
      <c r="W31" s="4"/>
      <c r="X31" s="4"/>
      <c r="Y31" s="7"/>
      <c r="Z31" s="4"/>
      <c r="AA31" s="4"/>
      <c r="AB31" s="4"/>
      <c r="AC31" s="4"/>
      <c r="AD31" s="4"/>
      <c r="AE31" s="4"/>
      <c r="AF31" s="4"/>
      <c r="AG31" s="4"/>
    </row>
    <row r="32" spans="1:33" ht="16.5" customHeight="1">
      <c r="A32" s="6">
        <v>25</v>
      </c>
      <c r="B32" s="7">
        <v>71</v>
      </c>
      <c r="C32" s="7" t="s">
        <v>62</v>
      </c>
      <c r="D32" s="16" t="s">
        <v>160</v>
      </c>
      <c r="E32" s="25">
        <v>35995</v>
      </c>
      <c r="F32" s="17" t="s">
        <v>91</v>
      </c>
      <c r="G32" s="16" t="s">
        <v>74</v>
      </c>
      <c r="H32" s="13" t="s">
        <v>75</v>
      </c>
      <c r="I32" s="14"/>
      <c r="J32" s="12"/>
      <c r="K32" s="9"/>
      <c r="L32" s="57">
        <v>52.51</v>
      </c>
      <c r="M32" s="19">
        <f t="shared" si="0"/>
        <v>52.51</v>
      </c>
      <c r="N32" s="110">
        <v>0</v>
      </c>
      <c r="O32" s="27">
        <f t="shared" si="2"/>
        <v>11.269999999999996</v>
      </c>
      <c r="P32" s="93">
        <v>1</v>
      </c>
      <c r="Q32" s="6" t="str">
        <f t="shared" si="3"/>
        <v>III разр.</v>
      </c>
      <c r="R32" s="5"/>
      <c r="S32" s="18"/>
      <c r="T32" s="18"/>
      <c r="U32" s="4"/>
      <c r="V32" s="4"/>
      <c r="W32" s="4"/>
      <c r="X32" s="4"/>
      <c r="Y32" s="7"/>
      <c r="Z32" s="4"/>
      <c r="AA32" s="4"/>
      <c r="AB32" s="4"/>
      <c r="AC32" s="4"/>
      <c r="AD32" s="4"/>
      <c r="AE32" s="4"/>
      <c r="AF32" s="4"/>
      <c r="AG32" s="4"/>
    </row>
    <row r="33" spans="1:33" ht="16.5" customHeight="1">
      <c r="A33" s="6">
        <v>26</v>
      </c>
      <c r="B33" s="7">
        <v>54</v>
      </c>
      <c r="C33" s="7" t="s">
        <v>57</v>
      </c>
      <c r="D33" s="16" t="s">
        <v>158</v>
      </c>
      <c r="E33" s="25" t="s">
        <v>159</v>
      </c>
      <c r="F33" s="17" t="s">
        <v>91</v>
      </c>
      <c r="G33" s="16" t="s">
        <v>70</v>
      </c>
      <c r="H33" s="13" t="s">
        <v>71</v>
      </c>
      <c r="I33" s="14"/>
      <c r="J33" s="12"/>
      <c r="K33" s="8"/>
      <c r="L33" s="57">
        <v>52.51</v>
      </c>
      <c r="M33" s="19" t="s">
        <v>198</v>
      </c>
      <c r="N33" s="110">
        <v>7</v>
      </c>
      <c r="O33" s="27">
        <f t="shared" si="2"/>
        <v>11.269999999999996</v>
      </c>
      <c r="P33" s="93">
        <v>1</v>
      </c>
      <c r="Q33" s="6" t="str">
        <f t="shared" si="3"/>
        <v>III разр.</v>
      </c>
      <c r="R33" s="5"/>
      <c r="S33" s="18"/>
      <c r="T33" s="18"/>
      <c r="U33" s="4"/>
      <c r="V33" s="4"/>
      <c r="W33" s="4"/>
      <c r="X33" s="4"/>
      <c r="Y33" s="7"/>
      <c r="Z33" s="4"/>
      <c r="AA33" s="4"/>
      <c r="AB33" s="4"/>
      <c r="AC33" s="4"/>
      <c r="AD33" s="4"/>
      <c r="AE33" s="4"/>
      <c r="AF33" s="4"/>
      <c r="AG33" s="4"/>
    </row>
    <row r="34" spans="1:33" ht="16.5" customHeight="1">
      <c r="A34" s="6">
        <v>27</v>
      </c>
      <c r="B34" s="7">
        <v>78</v>
      </c>
      <c r="C34" s="7" t="s">
        <v>62</v>
      </c>
      <c r="D34" s="16" t="s">
        <v>172</v>
      </c>
      <c r="E34" s="25">
        <v>36278</v>
      </c>
      <c r="F34" s="17" t="s">
        <v>141</v>
      </c>
      <c r="G34" s="16" t="s">
        <v>87</v>
      </c>
      <c r="H34" s="13" t="s">
        <v>168</v>
      </c>
      <c r="I34" s="14"/>
      <c r="J34" s="12"/>
      <c r="K34" s="9"/>
      <c r="L34" s="57">
        <v>53.32</v>
      </c>
      <c r="M34" s="19">
        <f>L34</f>
        <v>53.32</v>
      </c>
      <c r="N34" s="110"/>
      <c r="O34" s="27">
        <f t="shared" si="2"/>
        <v>12.079999999999998</v>
      </c>
      <c r="P34" s="93">
        <v>1</v>
      </c>
      <c r="Q34" s="6" t="str">
        <f t="shared" si="3"/>
        <v>I юн.</v>
      </c>
      <c r="R34" s="5"/>
      <c r="S34" s="18"/>
      <c r="T34" s="18"/>
      <c r="U34" s="4"/>
      <c r="V34" s="4"/>
      <c r="W34" s="4"/>
      <c r="X34" s="4"/>
      <c r="Y34" s="7"/>
      <c r="Z34" s="4"/>
      <c r="AA34" s="4"/>
      <c r="AB34" s="4"/>
      <c r="AC34" s="4"/>
      <c r="AD34" s="4"/>
      <c r="AE34" s="4"/>
      <c r="AF34" s="4"/>
      <c r="AG34" s="4"/>
    </row>
    <row r="35" spans="1:33" ht="16.5" customHeight="1">
      <c r="A35" s="6">
        <v>28</v>
      </c>
      <c r="B35" s="7">
        <v>51</v>
      </c>
      <c r="C35" s="7" t="s">
        <v>57</v>
      </c>
      <c r="D35" s="16" t="s">
        <v>165</v>
      </c>
      <c r="E35" s="25">
        <v>36230</v>
      </c>
      <c r="F35" s="17" t="s">
        <v>91</v>
      </c>
      <c r="G35" s="16" t="s">
        <v>66</v>
      </c>
      <c r="H35" s="13" t="s">
        <v>67</v>
      </c>
      <c r="I35" s="14"/>
      <c r="J35" s="12"/>
      <c r="K35" s="9"/>
      <c r="L35" s="57">
        <v>54.94</v>
      </c>
      <c r="M35" s="19">
        <f>L35</f>
        <v>54.94</v>
      </c>
      <c r="N35" s="110"/>
      <c r="O35" s="27">
        <f t="shared" si="2"/>
        <v>13.699999999999996</v>
      </c>
      <c r="P35" s="93">
        <v>1</v>
      </c>
      <c r="Q35" s="6" t="str">
        <f t="shared" si="3"/>
        <v>I юн.</v>
      </c>
      <c r="R35" s="5"/>
      <c r="S35" s="18"/>
      <c r="T35" s="18"/>
      <c r="U35" s="4"/>
      <c r="V35" s="4"/>
      <c r="W35" s="4"/>
      <c r="X35" s="4"/>
      <c r="Y35" s="7"/>
      <c r="Z35" s="4"/>
      <c r="AA35" s="4"/>
      <c r="AB35" s="4"/>
      <c r="AC35" s="4"/>
      <c r="AD35" s="4"/>
      <c r="AE35" s="4"/>
      <c r="AF35" s="4"/>
      <c r="AG35" s="4"/>
    </row>
    <row r="36" spans="1:33" ht="16.5" customHeight="1">
      <c r="A36" s="6">
        <v>29</v>
      </c>
      <c r="B36" s="7">
        <v>55</v>
      </c>
      <c r="C36" s="7" t="s">
        <v>57</v>
      </c>
      <c r="D36" s="16" t="s">
        <v>140</v>
      </c>
      <c r="E36" s="25">
        <v>36294</v>
      </c>
      <c r="F36" s="17" t="s">
        <v>141</v>
      </c>
      <c r="G36" s="16" t="s">
        <v>70</v>
      </c>
      <c r="H36" s="13" t="s">
        <v>71</v>
      </c>
      <c r="I36" s="14"/>
      <c r="J36" s="12"/>
      <c r="K36" s="8"/>
      <c r="L36" s="57">
        <v>55.47</v>
      </c>
      <c r="M36" s="19">
        <f>L36</f>
        <v>55.47</v>
      </c>
      <c r="N36" s="110"/>
      <c r="O36" s="27">
        <f t="shared" si="2"/>
        <v>14.229999999999997</v>
      </c>
      <c r="P36" s="93">
        <v>1</v>
      </c>
      <c r="Q36" s="6" t="str">
        <f t="shared" si="3"/>
        <v>I юн.</v>
      </c>
      <c r="R36" s="5"/>
      <c r="S36" s="18"/>
      <c r="T36" s="18"/>
      <c r="U36" s="4"/>
      <c r="V36" s="4"/>
      <c r="W36" s="4"/>
      <c r="X36" s="4"/>
      <c r="Y36" s="7"/>
      <c r="Z36" s="4"/>
      <c r="AA36" s="4"/>
      <c r="AB36" s="4"/>
      <c r="AC36" s="4"/>
      <c r="AD36" s="4"/>
      <c r="AE36" s="4"/>
      <c r="AF36" s="4"/>
      <c r="AG36" s="4"/>
    </row>
    <row r="37" spans="1:33" ht="16.5" customHeight="1">
      <c r="A37" s="6">
        <v>30</v>
      </c>
      <c r="B37" s="7">
        <v>53</v>
      </c>
      <c r="C37" s="7" t="s">
        <v>62</v>
      </c>
      <c r="D37" s="16" t="s">
        <v>149</v>
      </c>
      <c r="E37" s="25">
        <v>36011</v>
      </c>
      <c r="F37" s="17" t="s">
        <v>141</v>
      </c>
      <c r="G37" s="16" t="s">
        <v>66</v>
      </c>
      <c r="H37" s="13" t="s">
        <v>67</v>
      </c>
      <c r="I37" s="14"/>
      <c r="J37" s="12"/>
      <c r="K37" s="9"/>
      <c r="L37" s="57">
        <v>55.93</v>
      </c>
      <c r="M37" s="19">
        <f>L37</f>
        <v>55.93</v>
      </c>
      <c r="N37" s="110"/>
      <c r="O37" s="27">
        <f t="shared" si="2"/>
        <v>14.689999999999998</v>
      </c>
      <c r="P37" s="93">
        <v>1</v>
      </c>
      <c r="Q37" s="6" t="str">
        <f t="shared" si="3"/>
        <v>I юн.</v>
      </c>
      <c r="R37" s="5"/>
      <c r="S37" s="18"/>
      <c r="T37" s="18"/>
      <c r="U37" s="4"/>
      <c r="V37" s="4"/>
      <c r="W37" s="4"/>
      <c r="X37" s="4"/>
      <c r="Y37" s="7"/>
      <c r="Z37" s="4"/>
      <c r="AA37" s="4"/>
      <c r="AB37" s="4"/>
      <c r="AC37" s="4"/>
      <c r="AD37" s="4"/>
      <c r="AE37" s="4"/>
      <c r="AF37" s="4"/>
      <c r="AG37" s="4"/>
    </row>
    <row r="38" spans="1:33" ht="16.5" customHeight="1">
      <c r="A38" s="6">
        <v>31</v>
      </c>
      <c r="B38" s="7">
        <v>50</v>
      </c>
      <c r="C38" s="7" t="s">
        <v>57</v>
      </c>
      <c r="D38" s="16" t="s">
        <v>150</v>
      </c>
      <c r="E38" s="25" t="s">
        <v>151</v>
      </c>
      <c r="F38" s="17" t="s">
        <v>91</v>
      </c>
      <c r="G38" s="16" t="s">
        <v>66</v>
      </c>
      <c r="H38" s="13" t="s">
        <v>67</v>
      </c>
      <c r="I38" s="14"/>
      <c r="J38" s="12"/>
      <c r="K38" s="8"/>
      <c r="L38" s="57">
        <v>68.52</v>
      </c>
      <c r="M38" s="19">
        <f>L38</f>
        <v>68.52</v>
      </c>
      <c r="N38" s="110"/>
      <c r="O38" s="27">
        <f t="shared" si="2"/>
        <v>27.279999999999994</v>
      </c>
      <c r="P38" s="93">
        <v>1</v>
      </c>
      <c r="Q38" s="6" t="str">
        <f t="shared" si="3"/>
        <v>III юн.</v>
      </c>
      <c r="R38" s="5"/>
      <c r="S38" s="18"/>
      <c r="T38" s="18"/>
      <c r="U38" s="4"/>
      <c r="V38" s="4"/>
      <c r="W38" s="4"/>
      <c r="X38" s="4"/>
      <c r="Y38" s="7"/>
      <c r="Z38" s="4"/>
      <c r="AA38" s="4"/>
      <c r="AB38" s="4"/>
      <c r="AC38" s="4"/>
      <c r="AD38" s="4"/>
      <c r="AE38" s="4"/>
      <c r="AF38" s="4"/>
      <c r="AG38" s="4"/>
    </row>
    <row r="39" spans="1:33" ht="1.5" customHeight="1" thickBot="1">
      <c r="A39" s="32"/>
      <c r="B39" s="33"/>
      <c r="C39" s="33"/>
      <c r="D39" s="34"/>
      <c r="E39" s="35"/>
      <c r="F39" s="36"/>
      <c r="G39" s="36"/>
      <c r="H39" s="37"/>
      <c r="I39" s="38"/>
      <c r="J39" s="39"/>
      <c r="K39" s="72"/>
      <c r="L39" s="78"/>
      <c r="M39" s="40"/>
      <c r="N39" s="40"/>
      <c r="O39" s="59"/>
      <c r="P39" s="94"/>
      <c r="Q39" s="32"/>
      <c r="R39" s="5"/>
      <c r="S39" s="18"/>
      <c r="T39" s="18"/>
      <c r="U39" s="4"/>
      <c r="V39" s="4"/>
      <c r="W39" s="4"/>
      <c r="X39" s="4"/>
      <c r="Y39" s="7"/>
      <c r="Z39" s="4"/>
      <c r="AA39" s="4"/>
      <c r="AB39" s="4"/>
      <c r="AC39" s="4"/>
      <c r="AD39" s="4"/>
      <c r="AE39" s="4"/>
      <c r="AF39" s="4"/>
      <c r="AG39" s="4"/>
    </row>
    <row r="40" ht="11.25" customHeight="1" thickTop="1"/>
    <row r="41" spans="2:12" ht="12.75">
      <c r="B41" s="84" t="s">
        <v>50</v>
      </c>
      <c r="E41" s="79"/>
      <c r="F41" s="79"/>
      <c r="G41" s="83"/>
      <c r="H41" s="83"/>
      <c r="L41" s="83" t="s">
        <v>48</v>
      </c>
    </row>
    <row r="42" spans="2:12" ht="12.75">
      <c r="B42" s="84" t="s">
        <v>199</v>
      </c>
      <c r="E42" s="81"/>
      <c r="F42" s="82"/>
      <c r="G42" s="83"/>
      <c r="H42" s="83"/>
      <c r="I42" s="76" t="s">
        <v>33</v>
      </c>
      <c r="L42" s="83" t="s">
        <v>195</v>
      </c>
    </row>
    <row r="43" spans="7:12" ht="12.75">
      <c r="G43" s="83"/>
      <c r="H43" s="83"/>
      <c r="L43" s="83" t="s">
        <v>196</v>
      </c>
    </row>
    <row r="44" ht="22.5" customHeight="1"/>
    <row r="45" ht="20.25" customHeight="1"/>
    <row r="46" spans="1:16" ht="12.75">
      <c r="A46" s="125" t="s">
        <v>46</v>
      </c>
      <c r="B46" s="125"/>
      <c r="C46" s="125"/>
      <c r="D46" s="125"/>
      <c r="K46" s="126" t="s">
        <v>137</v>
      </c>
      <c r="L46" s="126"/>
      <c r="M46" s="126"/>
      <c r="N46" s="126"/>
      <c r="O46" s="126"/>
      <c r="P46" s="126"/>
    </row>
  </sheetData>
  <sheetProtection/>
  <mergeCells count="8">
    <mergeCell ref="A46:D46"/>
    <mergeCell ref="K46:P46"/>
    <mergeCell ref="C6:J6"/>
    <mergeCell ref="A2:Q2"/>
    <mergeCell ref="A3:Q3"/>
    <mergeCell ref="A4:D4"/>
    <mergeCell ref="J4:Q4"/>
    <mergeCell ref="L6:O6"/>
  </mergeCells>
  <printOptions/>
  <pageMargins left="0.2755905511811024" right="0.1968503937007874" top="0.3937007874015748" bottom="0.3937007874015748" header="0.5118110236220472" footer="0.393700787401574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rgb="FFFF0000"/>
  </sheetPr>
  <dimension ref="A2:AL47"/>
  <sheetViews>
    <sheetView view="pageBreakPreview" zoomScale="160" zoomScaleSheetLayoutView="160" zoomScalePageLayoutView="0" workbookViewId="0" topLeftCell="A1">
      <selection activeCell="D55" sqref="D55"/>
    </sheetView>
  </sheetViews>
  <sheetFormatPr defaultColWidth="9.140625" defaultRowHeight="12.75"/>
  <cols>
    <col min="1" max="1" width="5.57421875" style="1" customWidth="1"/>
    <col min="2" max="2" width="5.140625" style="1" customWidth="1"/>
    <col min="3" max="3" width="5.28125" style="1" customWidth="1"/>
    <col min="4" max="4" width="23.28125" style="1" customWidth="1"/>
    <col min="5" max="5" width="10.421875" style="1" hidden="1" customWidth="1"/>
    <col min="6" max="6" width="9.8515625" style="1" customWidth="1"/>
    <col min="7" max="7" width="23.00390625" style="1" customWidth="1"/>
    <col min="8" max="8" width="20.28125" style="1" hidden="1" customWidth="1"/>
    <col min="9" max="9" width="26.00390625" style="1" hidden="1" customWidth="1"/>
    <col min="10" max="10" width="27.00390625" style="1" hidden="1" customWidth="1"/>
    <col min="11" max="11" width="0.71875" style="1" hidden="1" customWidth="1"/>
    <col min="12" max="12" width="8.57421875" style="1" customWidth="1"/>
    <col min="13" max="13" width="7.28125" style="1" hidden="1" customWidth="1"/>
    <col min="14" max="14" width="6.421875" style="1" customWidth="1"/>
    <col min="15" max="15" width="6.421875" style="90" customWidth="1"/>
    <col min="16" max="16" width="7.8515625" style="1" customWidth="1"/>
    <col min="17" max="17" width="4.140625" style="1" customWidth="1"/>
    <col min="18" max="18" width="7.28125" style="1" customWidth="1"/>
    <col min="19" max="22" width="9.140625" style="1" customWidth="1"/>
    <col min="23" max="23" width="5.421875" style="1" customWidth="1"/>
    <col min="24" max="24" width="4.28125" style="1" customWidth="1"/>
    <col min="25" max="25" width="26.8515625" style="1" customWidth="1"/>
    <col min="26" max="16384" width="9.140625" style="1" customWidth="1"/>
  </cols>
  <sheetData>
    <row r="1" ht="12.75"/>
    <row r="2" spans="1:16" ht="35.25" customHeight="1">
      <c r="A2" s="132" t="str">
        <f>N_sor1</f>
        <v>"VII Зимняя Спартакиада учащихся России 2015 года"  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1:16" ht="34.5" customHeight="1">
      <c r="A3" s="132" t="str">
        <f>N_sor2</f>
        <v>по конькобежному спорту  (II этап)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9" s="104" customFormat="1" ht="43.5" customHeight="1" thickBot="1">
      <c r="A4" s="129" t="s">
        <v>20</v>
      </c>
      <c r="B4" s="129"/>
      <c r="C4" s="129"/>
      <c r="D4" s="129"/>
      <c r="E4" s="119"/>
      <c r="F4" s="119"/>
      <c r="G4" s="119"/>
      <c r="H4" s="105"/>
      <c r="I4" s="105"/>
      <c r="J4" s="115" t="str">
        <f>D_d2</f>
        <v>27 января 2015 г.</v>
      </c>
      <c r="K4" s="115"/>
      <c r="L4" s="130" t="str">
        <f>D_d2</f>
        <v>27 января 2015 г.</v>
      </c>
      <c r="M4" s="130"/>
      <c r="N4" s="130"/>
      <c r="O4" s="130"/>
      <c r="P4" s="130"/>
      <c r="Q4" s="115"/>
      <c r="R4" s="115"/>
      <c r="S4" s="115"/>
    </row>
    <row r="5" spans="1:19" s="104" customFormat="1" ht="24" customHeight="1" thickTop="1">
      <c r="A5" s="111"/>
      <c r="B5" s="111"/>
      <c r="C5" s="111"/>
      <c r="D5" s="111"/>
      <c r="E5" s="120"/>
      <c r="F5" s="120"/>
      <c r="G5" s="120"/>
      <c r="H5" s="105"/>
      <c r="I5" s="105"/>
      <c r="J5" s="117"/>
      <c r="K5" s="117"/>
      <c r="L5" s="113"/>
      <c r="M5" s="113"/>
      <c r="N5" s="113"/>
      <c r="O5" s="113"/>
      <c r="P5" s="113"/>
      <c r="Q5" s="117"/>
      <c r="R5" s="117"/>
      <c r="S5" s="117"/>
    </row>
    <row r="6" spans="2:38" ht="28.5" customHeight="1">
      <c r="B6" s="15"/>
      <c r="C6" s="134" t="str">
        <f>N_un</f>
        <v>Юноши  (ЦФО)</v>
      </c>
      <c r="D6" s="134"/>
      <c r="E6" s="134"/>
      <c r="F6" s="134"/>
      <c r="G6" s="134"/>
      <c r="H6" s="134"/>
      <c r="I6" s="134"/>
      <c r="J6" s="134"/>
      <c r="K6" s="15"/>
      <c r="L6" s="124" t="str">
        <f>const!C10</f>
        <v>1500 метров</v>
      </c>
      <c r="M6" s="124"/>
      <c r="N6" s="124"/>
      <c r="O6" s="87"/>
      <c r="P6" s="15"/>
      <c r="Q6" s="3"/>
      <c r="R6" s="4" t="s">
        <v>31</v>
      </c>
      <c r="S6" s="4" t="s">
        <v>32</v>
      </c>
      <c r="V6" s="4"/>
      <c r="W6" s="4"/>
      <c r="X6" s="7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6.5" customHeight="1" thickBot="1">
      <c r="A7" s="2" t="s">
        <v>4</v>
      </c>
      <c r="B7" s="2" t="s">
        <v>0</v>
      </c>
      <c r="C7" s="10" t="s">
        <v>6</v>
      </c>
      <c r="D7" s="2" t="s">
        <v>2</v>
      </c>
      <c r="E7" s="2" t="s">
        <v>40</v>
      </c>
      <c r="F7" s="2" t="s">
        <v>1</v>
      </c>
      <c r="G7" s="2" t="s">
        <v>45</v>
      </c>
      <c r="H7" s="2" t="s">
        <v>45</v>
      </c>
      <c r="I7" s="2"/>
      <c r="J7" s="2" t="s">
        <v>7</v>
      </c>
      <c r="K7" s="2"/>
      <c r="L7" s="11" t="s">
        <v>3</v>
      </c>
      <c r="M7" s="11" t="s">
        <v>8</v>
      </c>
      <c r="N7" s="11" t="s">
        <v>11</v>
      </c>
      <c r="O7" s="2" t="s">
        <v>8</v>
      </c>
      <c r="P7" s="2" t="s">
        <v>5</v>
      </c>
      <c r="Q7" s="3"/>
      <c r="R7" s="18"/>
      <c r="S7" s="18"/>
      <c r="V7" s="4"/>
      <c r="W7" s="4"/>
      <c r="X7" s="7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38" ht="15.75" customHeight="1" thickTop="1">
      <c r="A8" s="24">
        <v>1</v>
      </c>
      <c r="B8" s="48">
        <v>96</v>
      </c>
      <c r="C8" s="48" t="s">
        <v>57</v>
      </c>
      <c r="D8" s="68" t="s">
        <v>133</v>
      </c>
      <c r="E8" s="69">
        <v>35628</v>
      </c>
      <c r="F8" s="70" t="s">
        <v>44</v>
      </c>
      <c r="G8" s="68" t="s">
        <v>112</v>
      </c>
      <c r="H8" s="71" t="s">
        <v>134</v>
      </c>
      <c r="I8" s="71"/>
      <c r="J8" s="71"/>
      <c r="K8" s="49"/>
      <c r="L8" s="53">
        <f aca="true" t="shared" si="0" ref="L8:L38">(Q8*60+R8)/86400</f>
        <v>0.0013287037037037037</v>
      </c>
      <c r="M8" s="52"/>
      <c r="N8" s="54">
        <f>(L8-L$8)*86400</f>
        <v>0</v>
      </c>
      <c r="O8" s="93">
        <v>80</v>
      </c>
      <c r="P8" s="6" t="str">
        <f>IF(L8&lt;=128/86400,"КМС",IF(L8&lt;=137.4/86400,"I разр.",IF(L8&lt;=148.2/86400,"II разр.",IF(L8&lt;=161.7/86400,"III разр.",IF(L8&lt;=177.9/86400,"I юн.",IF(L8&lt;=199.5/86400,"II юн.",IF(L8&lt;=226.5/86400,"III юн.","")))))))</f>
        <v>КМС</v>
      </c>
      <c r="Q8" s="3">
        <v>1</v>
      </c>
      <c r="R8" s="18">
        <v>54.8</v>
      </c>
      <c r="S8" s="18"/>
      <c r="V8" s="4"/>
      <c r="W8" s="4"/>
      <c r="X8" s="7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ht="15.75" customHeight="1">
      <c r="A9" s="6">
        <v>2</v>
      </c>
      <c r="B9" s="7">
        <v>97</v>
      </c>
      <c r="C9" s="7" t="s">
        <v>62</v>
      </c>
      <c r="D9" s="16" t="s">
        <v>135</v>
      </c>
      <c r="E9" s="25" t="s">
        <v>136</v>
      </c>
      <c r="F9" s="17" t="s">
        <v>34</v>
      </c>
      <c r="G9" s="16" t="s">
        <v>118</v>
      </c>
      <c r="H9" s="13" t="s">
        <v>119</v>
      </c>
      <c r="I9" s="13"/>
      <c r="J9" s="13"/>
      <c r="K9" s="12"/>
      <c r="L9" s="55">
        <f t="shared" si="0"/>
        <v>0.0013305555555555557</v>
      </c>
      <c r="M9" s="31"/>
      <c r="N9" s="27">
        <f aca="true" t="shared" si="1" ref="N9:N38">(L9-L$8)*86400</f>
        <v>0.16000000000001777</v>
      </c>
      <c r="O9" s="93">
        <v>70</v>
      </c>
      <c r="P9" s="6" t="str">
        <f>IF(L9&lt;=128/86400,"КМС",IF(L9&lt;=137.4/86400,"I разр.",IF(L9&lt;=148.2/86400,"II разр.",IF(L9&lt;=161.7/86400,"III разр.",IF(L9&lt;=177.9/86400,"I юн.",IF(L9&lt;=199.5/86400,"II юн.",IF(L9&lt;=226.5/86400,"III юн.","")))))))</f>
        <v>КМС</v>
      </c>
      <c r="Q9" s="3">
        <v>1</v>
      </c>
      <c r="R9" s="18">
        <v>54.96</v>
      </c>
      <c r="S9" s="18"/>
      <c r="V9" s="4"/>
      <c r="W9" s="4"/>
      <c r="X9" s="7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ht="15.75" customHeight="1">
      <c r="A10" s="6">
        <v>3</v>
      </c>
      <c r="B10" s="7">
        <v>98</v>
      </c>
      <c r="C10" s="7" t="s">
        <v>57</v>
      </c>
      <c r="D10" s="16" t="s">
        <v>116</v>
      </c>
      <c r="E10" s="25" t="s">
        <v>117</v>
      </c>
      <c r="F10" s="17" t="s">
        <v>34</v>
      </c>
      <c r="G10" s="16" t="s">
        <v>118</v>
      </c>
      <c r="H10" s="13" t="s">
        <v>119</v>
      </c>
      <c r="I10" s="13"/>
      <c r="J10" s="13"/>
      <c r="K10" s="60"/>
      <c r="L10" s="55">
        <f t="shared" si="0"/>
        <v>0.0013599537037037037</v>
      </c>
      <c r="M10" s="31"/>
      <c r="N10" s="27">
        <f t="shared" si="1"/>
        <v>2.7000000000000024</v>
      </c>
      <c r="O10" s="93">
        <v>60</v>
      </c>
      <c r="P10" s="6" t="str">
        <f aca="true" t="shared" si="2" ref="P10:P37">IF(L10&lt;=128/86400,"КМС",IF(L10&lt;=137.4/86400,"I разр.",IF(L10&lt;=148.2/86400,"II разр.",IF(L10&lt;=161.7/86400,"III разр.",IF(L10&lt;=177.9/86400,"I юн.",IF(L10&lt;=199.5/86400,"II юн.",IF(L10&lt;=226.5/86400,"III юн.","")))))))</f>
        <v>КМС</v>
      </c>
      <c r="Q10" s="3">
        <v>1</v>
      </c>
      <c r="R10" s="18">
        <v>57.5</v>
      </c>
      <c r="S10" s="18"/>
      <c r="V10" s="4"/>
      <c r="W10" s="4"/>
      <c r="X10" s="7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ht="15.75" customHeight="1">
      <c r="A11" s="6">
        <v>4</v>
      </c>
      <c r="B11" s="7">
        <v>88</v>
      </c>
      <c r="C11" s="7" t="s">
        <v>57</v>
      </c>
      <c r="D11" s="16" t="s">
        <v>131</v>
      </c>
      <c r="E11" s="25" t="s">
        <v>132</v>
      </c>
      <c r="F11" s="17" t="s">
        <v>34</v>
      </c>
      <c r="G11" s="16" t="s">
        <v>70</v>
      </c>
      <c r="H11" s="13" t="s">
        <v>71</v>
      </c>
      <c r="I11" s="13"/>
      <c r="J11" s="13"/>
      <c r="K11" s="12"/>
      <c r="L11" s="55">
        <f t="shared" si="0"/>
        <v>0.0013668981481481481</v>
      </c>
      <c r="M11" s="31"/>
      <c r="N11" s="27">
        <f t="shared" si="1"/>
        <v>3.299999999999999</v>
      </c>
      <c r="O11" s="93">
        <v>50</v>
      </c>
      <c r="P11" s="6" t="str">
        <f t="shared" si="2"/>
        <v>КМС</v>
      </c>
      <c r="Q11" s="3">
        <v>1</v>
      </c>
      <c r="R11" s="18">
        <v>58.1</v>
      </c>
      <c r="S11" s="18"/>
      <c r="V11" s="4"/>
      <c r="W11" s="4"/>
      <c r="X11" s="7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ht="15.75" customHeight="1">
      <c r="A12" s="6">
        <v>5</v>
      </c>
      <c r="B12" s="7">
        <v>99</v>
      </c>
      <c r="C12" s="7" t="s">
        <v>62</v>
      </c>
      <c r="D12" s="16" t="s">
        <v>122</v>
      </c>
      <c r="E12" s="25" t="s">
        <v>123</v>
      </c>
      <c r="F12" s="17" t="s">
        <v>34</v>
      </c>
      <c r="G12" s="16" t="s">
        <v>118</v>
      </c>
      <c r="H12" s="13" t="s">
        <v>119</v>
      </c>
      <c r="I12" s="13"/>
      <c r="J12" s="13"/>
      <c r="K12" s="12"/>
      <c r="L12" s="55">
        <f t="shared" si="0"/>
        <v>0.001375462962962963</v>
      </c>
      <c r="M12" s="31"/>
      <c r="N12" s="27">
        <f t="shared" si="1"/>
        <v>4.040000000000013</v>
      </c>
      <c r="O12" s="93">
        <v>45</v>
      </c>
      <c r="P12" s="6" t="str">
        <f t="shared" si="2"/>
        <v>КМС</v>
      </c>
      <c r="Q12" s="3">
        <v>1</v>
      </c>
      <c r="R12" s="18">
        <v>58.84</v>
      </c>
      <c r="S12" s="18"/>
      <c r="V12" s="4"/>
      <c r="W12" s="4"/>
      <c r="X12" s="7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 ht="15.75" customHeight="1">
      <c r="A13" s="6">
        <v>6</v>
      </c>
      <c r="B13" s="7">
        <v>100</v>
      </c>
      <c r="C13" s="7" t="s">
        <v>57</v>
      </c>
      <c r="D13" s="16" t="s">
        <v>126</v>
      </c>
      <c r="E13" s="25" t="s">
        <v>127</v>
      </c>
      <c r="F13" s="17" t="s">
        <v>34</v>
      </c>
      <c r="G13" s="16" t="s">
        <v>118</v>
      </c>
      <c r="H13" s="13" t="s">
        <v>128</v>
      </c>
      <c r="I13" s="13"/>
      <c r="J13" s="13"/>
      <c r="K13" s="12"/>
      <c r="L13" s="55">
        <f t="shared" si="0"/>
        <v>0.0013829861111111113</v>
      </c>
      <c r="M13" s="31"/>
      <c r="N13" s="27">
        <f t="shared" si="1"/>
        <v>4.690000000000018</v>
      </c>
      <c r="O13" s="93">
        <v>40</v>
      </c>
      <c r="P13" s="6" t="str">
        <f t="shared" si="2"/>
        <v>КМС</v>
      </c>
      <c r="Q13" s="3">
        <v>1</v>
      </c>
      <c r="R13" s="18">
        <v>59.49</v>
      </c>
      <c r="S13" s="18"/>
      <c r="V13" s="4"/>
      <c r="W13" s="4"/>
      <c r="X13" s="7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ht="15.75" customHeight="1">
      <c r="A14" s="6">
        <v>7</v>
      </c>
      <c r="B14" s="7">
        <v>94</v>
      </c>
      <c r="C14" s="7" t="s">
        <v>62</v>
      </c>
      <c r="D14" s="16" t="s">
        <v>129</v>
      </c>
      <c r="E14" s="25" t="s">
        <v>130</v>
      </c>
      <c r="F14" s="17" t="s">
        <v>34</v>
      </c>
      <c r="G14" s="16" t="s">
        <v>112</v>
      </c>
      <c r="H14" s="13" t="s">
        <v>113</v>
      </c>
      <c r="I14" s="13"/>
      <c r="J14" s="13"/>
      <c r="K14" s="12"/>
      <c r="L14" s="55">
        <f t="shared" si="0"/>
        <v>0.0013854166666666667</v>
      </c>
      <c r="M14" s="31"/>
      <c r="N14" s="27">
        <f t="shared" si="1"/>
        <v>4.9000000000000075</v>
      </c>
      <c r="O14" s="93">
        <v>35</v>
      </c>
      <c r="P14" s="6" t="str">
        <f t="shared" si="2"/>
        <v>КМС</v>
      </c>
      <c r="Q14" s="3">
        <v>1</v>
      </c>
      <c r="R14" s="18">
        <v>59.7</v>
      </c>
      <c r="S14" s="18"/>
      <c r="V14" s="4"/>
      <c r="W14" s="4"/>
      <c r="X14" s="7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 ht="15.75" customHeight="1">
      <c r="A15" s="6">
        <v>8</v>
      </c>
      <c r="B15" s="7">
        <v>95</v>
      </c>
      <c r="C15" s="7" t="s">
        <v>62</v>
      </c>
      <c r="D15" s="16" t="s">
        <v>110</v>
      </c>
      <c r="E15" s="25" t="s">
        <v>111</v>
      </c>
      <c r="F15" s="17" t="s">
        <v>44</v>
      </c>
      <c r="G15" s="16" t="s">
        <v>112</v>
      </c>
      <c r="H15" s="13" t="s">
        <v>113</v>
      </c>
      <c r="I15" s="13"/>
      <c r="J15" s="13"/>
      <c r="K15" s="12"/>
      <c r="L15" s="55">
        <f t="shared" si="0"/>
        <v>0.0014005787037037038</v>
      </c>
      <c r="M15" s="31"/>
      <c r="N15" s="27">
        <f t="shared" si="1"/>
        <v>6.210000000000009</v>
      </c>
      <c r="O15" s="93">
        <v>30</v>
      </c>
      <c r="P15" s="6" t="str">
        <f t="shared" si="2"/>
        <v>КМС</v>
      </c>
      <c r="Q15" s="3">
        <v>2</v>
      </c>
      <c r="R15" s="18">
        <v>1.01</v>
      </c>
      <c r="S15" s="18"/>
      <c r="V15" s="4"/>
      <c r="W15" s="4"/>
      <c r="X15" s="7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ht="15.75" customHeight="1">
      <c r="A16" s="6">
        <v>9</v>
      </c>
      <c r="B16" s="7">
        <v>87</v>
      </c>
      <c r="C16" s="7" t="s">
        <v>57</v>
      </c>
      <c r="D16" s="16" t="s">
        <v>108</v>
      </c>
      <c r="E16" s="25" t="s">
        <v>109</v>
      </c>
      <c r="F16" s="17" t="s">
        <v>34</v>
      </c>
      <c r="G16" s="16" t="s">
        <v>70</v>
      </c>
      <c r="H16" s="13" t="s">
        <v>71</v>
      </c>
      <c r="I16" s="13"/>
      <c r="J16" s="13"/>
      <c r="K16" s="12"/>
      <c r="L16" s="55">
        <f t="shared" si="0"/>
        <v>0.0014155092592592592</v>
      </c>
      <c r="M16" s="31"/>
      <c r="N16" s="27">
        <f t="shared" si="1"/>
        <v>7.499999999999992</v>
      </c>
      <c r="O16" s="93">
        <v>27</v>
      </c>
      <c r="P16" s="6" t="str">
        <f t="shared" si="2"/>
        <v>КМС</v>
      </c>
      <c r="Q16" s="3">
        <v>2</v>
      </c>
      <c r="R16" s="18">
        <v>2.3</v>
      </c>
      <c r="S16" s="18"/>
      <c r="V16" s="4"/>
      <c r="W16" s="4"/>
      <c r="X16" s="7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8" ht="15.75" customHeight="1">
      <c r="A17" s="6">
        <v>10</v>
      </c>
      <c r="B17" s="7">
        <v>89</v>
      </c>
      <c r="C17" s="7" t="s">
        <v>57</v>
      </c>
      <c r="D17" s="16" t="s">
        <v>58</v>
      </c>
      <c r="E17" s="25" t="s">
        <v>59</v>
      </c>
      <c r="F17" s="17" t="s">
        <v>34</v>
      </c>
      <c r="G17" s="16" t="s">
        <v>60</v>
      </c>
      <c r="H17" s="13" t="s">
        <v>61</v>
      </c>
      <c r="I17" s="13"/>
      <c r="J17" s="13"/>
      <c r="K17" s="12"/>
      <c r="L17" s="55">
        <f t="shared" si="0"/>
        <v>0.0014509259259259258</v>
      </c>
      <c r="M17" s="31"/>
      <c r="N17" s="27">
        <f t="shared" si="1"/>
        <v>10.559999999999992</v>
      </c>
      <c r="O17" s="93">
        <v>24</v>
      </c>
      <c r="P17" s="6" t="str">
        <f t="shared" si="2"/>
        <v>КМС</v>
      </c>
      <c r="Q17" s="3">
        <v>2</v>
      </c>
      <c r="R17" s="18">
        <v>5.36</v>
      </c>
      <c r="S17" s="18"/>
      <c r="V17" s="4"/>
      <c r="W17" s="4"/>
      <c r="X17" s="7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ht="15.75" customHeight="1">
      <c r="A18" s="6">
        <v>11</v>
      </c>
      <c r="B18" s="7">
        <v>91</v>
      </c>
      <c r="C18" s="7" t="s">
        <v>57</v>
      </c>
      <c r="D18" s="16" t="s">
        <v>76</v>
      </c>
      <c r="E18" s="25">
        <v>36314</v>
      </c>
      <c r="F18" s="17" t="s">
        <v>34</v>
      </c>
      <c r="G18" s="16" t="s">
        <v>60</v>
      </c>
      <c r="H18" s="13" t="s">
        <v>61</v>
      </c>
      <c r="I18" s="13"/>
      <c r="J18" s="13"/>
      <c r="K18" s="12"/>
      <c r="L18" s="55">
        <f t="shared" si="0"/>
        <v>0.0014667824074074075</v>
      </c>
      <c r="M18" s="31"/>
      <c r="N18" s="27">
        <f t="shared" si="1"/>
        <v>11.930000000000012</v>
      </c>
      <c r="O18" s="93">
        <v>21</v>
      </c>
      <c r="P18" s="6" t="s">
        <v>43</v>
      </c>
      <c r="Q18" s="3">
        <v>2</v>
      </c>
      <c r="R18" s="18">
        <v>6.73</v>
      </c>
      <c r="S18" s="18"/>
      <c r="V18" s="4"/>
      <c r="W18" s="4"/>
      <c r="X18" s="7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 ht="15.75" customHeight="1">
      <c r="A19" s="6">
        <v>12</v>
      </c>
      <c r="B19" s="7">
        <v>86</v>
      </c>
      <c r="C19" s="7" t="s">
        <v>57</v>
      </c>
      <c r="D19" s="16" t="s">
        <v>100</v>
      </c>
      <c r="E19" s="25" t="s">
        <v>101</v>
      </c>
      <c r="F19" s="17" t="s">
        <v>34</v>
      </c>
      <c r="G19" s="16" t="s">
        <v>70</v>
      </c>
      <c r="H19" s="13" t="s">
        <v>71</v>
      </c>
      <c r="I19" s="13"/>
      <c r="J19" s="13"/>
      <c r="K19" s="12"/>
      <c r="L19" s="55">
        <f t="shared" si="0"/>
        <v>0.0014681712962962962</v>
      </c>
      <c r="M19" s="31"/>
      <c r="N19" s="27">
        <f t="shared" si="1"/>
        <v>12.049999999999992</v>
      </c>
      <c r="O19" s="93">
        <v>18</v>
      </c>
      <c r="P19" s="6" t="s">
        <v>43</v>
      </c>
      <c r="Q19" s="3">
        <v>2</v>
      </c>
      <c r="R19" s="18">
        <v>6.85</v>
      </c>
      <c r="S19" s="18"/>
      <c r="V19" s="4"/>
      <c r="W19" s="4"/>
      <c r="X19" s="7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38" ht="15.75" customHeight="1">
      <c r="A20" s="6">
        <v>13</v>
      </c>
      <c r="B20" s="7">
        <v>81</v>
      </c>
      <c r="C20" s="7" t="s">
        <v>62</v>
      </c>
      <c r="D20" s="16" t="s">
        <v>93</v>
      </c>
      <c r="E20" s="25" t="s">
        <v>94</v>
      </c>
      <c r="F20" s="17" t="s">
        <v>34</v>
      </c>
      <c r="G20" s="16" t="s">
        <v>66</v>
      </c>
      <c r="H20" s="13" t="s">
        <v>67</v>
      </c>
      <c r="I20" s="13"/>
      <c r="J20" s="13"/>
      <c r="K20" s="12"/>
      <c r="L20" s="55">
        <f t="shared" si="0"/>
        <v>0.001471875</v>
      </c>
      <c r="M20" s="31"/>
      <c r="N20" s="27">
        <f t="shared" si="1"/>
        <v>12.37000000000001</v>
      </c>
      <c r="O20" s="93">
        <v>15</v>
      </c>
      <c r="P20" s="6" t="s">
        <v>43</v>
      </c>
      <c r="Q20" s="3">
        <v>2</v>
      </c>
      <c r="R20" s="18">
        <v>7.17</v>
      </c>
      <c r="S20" s="18"/>
      <c r="V20" s="4"/>
      <c r="W20" s="4"/>
      <c r="X20" s="7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 ht="15.75" customHeight="1">
      <c r="A21" s="6">
        <v>14</v>
      </c>
      <c r="B21" s="7">
        <v>92</v>
      </c>
      <c r="C21" s="7" t="s">
        <v>62</v>
      </c>
      <c r="D21" s="16" t="s">
        <v>114</v>
      </c>
      <c r="E21" s="25" t="s">
        <v>115</v>
      </c>
      <c r="F21" s="17" t="s">
        <v>34</v>
      </c>
      <c r="G21" s="16" t="s">
        <v>60</v>
      </c>
      <c r="H21" s="13" t="s">
        <v>61</v>
      </c>
      <c r="I21" s="13"/>
      <c r="J21" s="13"/>
      <c r="K21" s="60"/>
      <c r="L21" s="55">
        <f t="shared" si="0"/>
        <v>0.0014936342592592594</v>
      </c>
      <c r="M21" s="31"/>
      <c r="N21" s="27">
        <f t="shared" si="1"/>
        <v>14.250000000000016</v>
      </c>
      <c r="O21" s="93">
        <v>12</v>
      </c>
      <c r="P21" s="6" t="s">
        <v>43</v>
      </c>
      <c r="Q21" s="3">
        <v>2</v>
      </c>
      <c r="R21" s="18">
        <v>9.05</v>
      </c>
      <c r="S21" s="18"/>
      <c r="V21" s="4"/>
      <c r="W21" s="4"/>
      <c r="X21" s="7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 ht="15.75" customHeight="1">
      <c r="A22" s="6">
        <v>15</v>
      </c>
      <c r="B22" s="7">
        <v>83</v>
      </c>
      <c r="C22" s="7" t="s">
        <v>62</v>
      </c>
      <c r="D22" s="16" t="s">
        <v>81</v>
      </c>
      <c r="E22" s="25">
        <v>35636</v>
      </c>
      <c r="F22" s="17" t="s">
        <v>34</v>
      </c>
      <c r="G22" s="16" t="s">
        <v>66</v>
      </c>
      <c r="H22" s="13" t="s">
        <v>67</v>
      </c>
      <c r="I22" s="13"/>
      <c r="J22" s="13"/>
      <c r="K22" s="12"/>
      <c r="L22" s="55">
        <f t="shared" si="0"/>
        <v>0.0015085648148148148</v>
      </c>
      <c r="M22" s="31"/>
      <c r="N22" s="27">
        <f t="shared" si="1"/>
        <v>15.54</v>
      </c>
      <c r="O22" s="93">
        <v>9</v>
      </c>
      <c r="P22" s="6" t="str">
        <f t="shared" si="2"/>
        <v>I разр.</v>
      </c>
      <c r="Q22" s="3">
        <v>2</v>
      </c>
      <c r="R22" s="18">
        <v>10.34</v>
      </c>
      <c r="S22" s="18"/>
      <c r="V22" s="4"/>
      <c r="W22" s="4"/>
      <c r="X22" s="7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5.75" customHeight="1">
      <c r="A23" s="6">
        <v>16</v>
      </c>
      <c r="B23" s="7">
        <v>85</v>
      </c>
      <c r="C23" s="7" t="s">
        <v>57</v>
      </c>
      <c r="D23" s="16" t="s">
        <v>68</v>
      </c>
      <c r="E23" s="25" t="s">
        <v>69</v>
      </c>
      <c r="F23" s="17" t="s">
        <v>65</v>
      </c>
      <c r="G23" s="16" t="s">
        <v>70</v>
      </c>
      <c r="H23" s="13" t="s">
        <v>71</v>
      </c>
      <c r="I23" s="13"/>
      <c r="J23" s="13"/>
      <c r="K23" s="12"/>
      <c r="L23" s="55">
        <f t="shared" si="0"/>
        <v>0.0015145833333333335</v>
      </c>
      <c r="M23" s="31"/>
      <c r="N23" s="27">
        <f t="shared" si="1"/>
        <v>16.060000000000016</v>
      </c>
      <c r="O23" s="93">
        <v>7</v>
      </c>
      <c r="P23" s="6" t="str">
        <f t="shared" si="2"/>
        <v>I разр.</v>
      </c>
      <c r="Q23" s="3">
        <v>2</v>
      </c>
      <c r="R23" s="18">
        <v>10.86</v>
      </c>
      <c r="S23" s="18"/>
      <c r="V23" s="4"/>
      <c r="W23" s="4"/>
      <c r="X23" s="7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5.75" customHeight="1">
      <c r="A24" s="6">
        <v>17</v>
      </c>
      <c r="B24" s="7">
        <v>82</v>
      </c>
      <c r="C24" s="7" t="s">
        <v>62</v>
      </c>
      <c r="D24" s="16" t="s">
        <v>102</v>
      </c>
      <c r="E24" s="25" t="s">
        <v>103</v>
      </c>
      <c r="F24" s="17" t="s">
        <v>65</v>
      </c>
      <c r="G24" s="16" t="s">
        <v>66</v>
      </c>
      <c r="H24" s="13" t="s">
        <v>67</v>
      </c>
      <c r="I24" s="13"/>
      <c r="J24" s="13"/>
      <c r="K24" s="12"/>
      <c r="L24" s="55">
        <f t="shared" si="0"/>
        <v>0.0015184027777777778</v>
      </c>
      <c r="M24" s="31"/>
      <c r="N24" s="27">
        <f t="shared" si="1"/>
        <v>16.390000000000004</v>
      </c>
      <c r="O24" s="93">
        <v>5</v>
      </c>
      <c r="P24" s="6" t="str">
        <f t="shared" si="2"/>
        <v>I разр.</v>
      </c>
      <c r="Q24" s="3">
        <v>2</v>
      </c>
      <c r="R24" s="18">
        <v>11.19</v>
      </c>
      <c r="S24" s="18"/>
      <c r="V24" s="4"/>
      <c r="W24" s="4"/>
      <c r="X24" s="7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 ht="15.75" customHeight="1">
      <c r="A25" s="6">
        <v>18</v>
      </c>
      <c r="B25" s="7">
        <v>93</v>
      </c>
      <c r="C25" s="7" t="s">
        <v>57</v>
      </c>
      <c r="D25" s="16" t="s">
        <v>124</v>
      </c>
      <c r="E25" s="25" t="s">
        <v>125</v>
      </c>
      <c r="F25" s="17" t="s">
        <v>44</v>
      </c>
      <c r="G25" s="16" t="s">
        <v>112</v>
      </c>
      <c r="H25" s="13" t="s">
        <v>113</v>
      </c>
      <c r="I25" s="13"/>
      <c r="J25" s="13"/>
      <c r="K25" s="12"/>
      <c r="L25" s="55">
        <f t="shared" si="0"/>
        <v>0.0015216435185185185</v>
      </c>
      <c r="M25" s="31"/>
      <c r="N25" s="27">
        <f t="shared" si="1"/>
        <v>16.67</v>
      </c>
      <c r="O25" s="93">
        <v>3</v>
      </c>
      <c r="P25" s="6" t="str">
        <f t="shared" si="2"/>
        <v>I разр.</v>
      </c>
      <c r="Q25" s="3">
        <v>2</v>
      </c>
      <c r="R25" s="18">
        <v>11.47</v>
      </c>
      <c r="S25" s="18"/>
      <c r="V25" s="4"/>
      <c r="W25" s="4"/>
      <c r="X25" s="7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:38" ht="15.75" customHeight="1">
      <c r="A26" s="6">
        <v>19</v>
      </c>
      <c r="B26" s="7">
        <v>107</v>
      </c>
      <c r="C26" s="7" t="s">
        <v>62</v>
      </c>
      <c r="D26" s="16" t="s">
        <v>82</v>
      </c>
      <c r="E26" s="25" t="s">
        <v>83</v>
      </c>
      <c r="F26" s="17" t="s">
        <v>65</v>
      </c>
      <c r="G26" s="16" t="s">
        <v>84</v>
      </c>
      <c r="H26" s="13" t="s">
        <v>85</v>
      </c>
      <c r="I26" s="13"/>
      <c r="J26" s="13"/>
      <c r="K26" s="12"/>
      <c r="L26" s="55">
        <f t="shared" si="0"/>
        <v>0.001533101851851852</v>
      </c>
      <c r="M26" s="31"/>
      <c r="N26" s="27">
        <f t="shared" si="1"/>
        <v>17.660000000000007</v>
      </c>
      <c r="O26" s="93">
        <v>2</v>
      </c>
      <c r="P26" s="6" t="str">
        <f t="shared" si="2"/>
        <v>I разр.</v>
      </c>
      <c r="Q26" s="3">
        <v>2</v>
      </c>
      <c r="R26" s="18">
        <v>12.46</v>
      </c>
      <c r="S26" s="18"/>
      <c r="V26" s="4"/>
      <c r="W26" s="4"/>
      <c r="X26" s="7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 ht="15.75" customHeight="1">
      <c r="A27" s="6">
        <v>20</v>
      </c>
      <c r="B27" s="7">
        <v>106</v>
      </c>
      <c r="C27" s="7" t="s">
        <v>62</v>
      </c>
      <c r="D27" s="16" t="s">
        <v>120</v>
      </c>
      <c r="E27" s="25" t="s">
        <v>121</v>
      </c>
      <c r="F27" s="17" t="s">
        <v>65</v>
      </c>
      <c r="G27" s="16" t="s">
        <v>84</v>
      </c>
      <c r="H27" s="13" t="s">
        <v>85</v>
      </c>
      <c r="I27" s="13"/>
      <c r="J27" s="13"/>
      <c r="K27" s="12"/>
      <c r="L27" s="55">
        <f t="shared" si="0"/>
        <v>0.0015412037037037037</v>
      </c>
      <c r="M27" s="31"/>
      <c r="N27" s="27">
        <f t="shared" si="1"/>
        <v>18.360000000000003</v>
      </c>
      <c r="O27" s="93">
        <v>1</v>
      </c>
      <c r="P27" s="6" t="str">
        <f t="shared" si="2"/>
        <v>I разр.</v>
      </c>
      <c r="Q27" s="3">
        <v>2</v>
      </c>
      <c r="R27" s="18">
        <v>13.16</v>
      </c>
      <c r="S27" s="18"/>
      <c r="V27" s="4"/>
      <c r="W27" s="4"/>
      <c r="X27" s="7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15.75" customHeight="1">
      <c r="A28" s="6">
        <v>21</v>
      </c>
      <c r="B28" s="7">
        <v>110</v>
      </c>
      <c r="C28" s="7" t="s">
        <v>62</v>
      </c>
      <c r="D28" s="16" t="s">
        <v>92</v>
      </c>
      <c r="E28" s="25">
        <v>35911</v>
      </c>
      <c r="F28" s="17" t="s">
        <v>65</v>
      </c>
      <c r="G28" s="16" t="s">
        <v>87</v>
      </c>
      <c r="H28" s="13" t="s">
        <v>88</v>
      </c>
      <c r="I28" s="13"/>
      <c r="J28" s="13"/>
      <c r="K28" s="12"/>
      <c r="L28" s="55">
        <f t="shared" si="0"/>
        <v>0.0015813657407407406</v>
      </c>
      <c r="M28" s="31"/>
      <c r="N28" s="27">
        <f t="shared" si="1"/>
        <v>21.82999999999999</v>
      </c>
      <c r="O28" s="93">
        <v>1</v>
      </c>
      <c r="P28" s="6" t="str">
        <f t="shared" si="2"/>
        <v>I разр.</v>
      </c>
      <c r="Q28" s="3">
        <v>2</v>
      </c>
      <c r="R28" s="18">
        <v>16.63</v>
      </c>
      <c r="S28" s="18"/>
      <c r="V28" s="4"/>
      <c r="W28" s="4"/>
      <c r="X28" s="7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15.75" customHeight="1">
      <c r="A29" s="6">
        <v>22</v>
      </c>
      <c r="B29" s="7">
        <v>103</v>
      </c>
      <c r="C29" s="7" t="s">
        <v>57</v>
      </c>
      <c r="D29" s="16" t="s">
        <v>77</v>
      </c>
      <c r="E29" s="25" t="s">
        <v>78</v>
      </c>
      <c r="F29" s="17" t="s">
        <v>65</v>
      </c>
      <c r="G29" s="16" t="s">
        <v>74</v>
      </c>
      <c r="H29" s="13" t="s">
        <v>75</v>
      </c>
      <c r="I29" s="13"/>
      <c r="J29" s="13"/>
      <c r="K29" s="12"/>
      <c r="L29" s="55">
        <f t="shared" si="0"/>
        <v>0.0015818287037037038</v>
      </c>
      <c r="M29" s="31"/>
      <c r="N29" s="27">
        <f t="shared" si="1"/>
        <v>21.870000000000008</v>
      </c>
      <c r="O29" s="93">
        <v>1</v>
      </c>
      <c r="P29" s="6" t="str">
        <f t="shared" si="2"/>
        <v>I разр.</v>
      </c>
      <c r="Q29" s="3">
        <v>2</v>
      </c>
      <c r="R29" s="18">
        <v>16.67</v>
      </c>
      <c r="S29" s="18"/>
      <c r="V29" s="4"/>
      <c r="W29" s="4"/>
      <c r="X29" s="7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15.75" customHeight="1">
      <c r="A30" s="6">
        <v>23</v>
      </c>
      <c r="B30" s="7">
        <v>105</v>
      </c>
      <c r="C30" s="7" t="s">
        <v>62</v>
      </c>
      <c r="D30" s="16" t="s">
        <v>97</v>
      </c>
      <c r="E30" s="25" t="s">
        <v>98</v>
      </c>
      <c r="F30" s="17" t="s">
        <v>65</v>
      </c>
      <c r="G30" s="16" t="s">
        <v>84</v>
      </c>
      <c r="H30" s="13" t="s">
        <v>85</v>
      </c>
      <c r="I30" s="13"/>
      <c r="J30" s="13"/>
      <c r="K30" s="12"/>
      <c r="L30" s="55">
        <f t="shared" si="0"/>
        <v>0.0015865740740740738</v>
      </c>
      <c r="M30" s="31"/>
      <c r="N30" s="27">
        <f t="shared" si="1"/>
        <v>22.279999999999976</v>
      </c>
      <c r="O30" s="93">
        <v>1</v>
      </c>
      <c r="P30" s="6" t="str">
        <f t="shared" si="2"/>
        <v>I разр.</v>
      </c>
      <c r="Q30" s="3">
        <v>2</v>
      </c>
      <c r="R30" s="18">
        <v>17.08</v>
      </c>
      <c r="S30" s="18"/>
      <c r="V30" s="4"/>
      <c r="W30" s="4"/>
      <c r="X30" s="7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ht="15.75" customHeight="1">
      <c r="A31" s="6">
        <v>24</v>
      </c>
      <c r="B31" s="7">
        <v>104</v>
      </c>
      <c r="C31" s="7" t="s">
        <v>57</v>
      </c>
      <c r="D31" s="16" t="s">
        <v>72</v>
      </c>
      <c r="E31" s="25" t="s">
        <v>73</v>
      </c>
      <c r="F31" s="17" t="s">
        <v>65</v>
      </c>
      <c r="G31" s="16" t="s">
        <v>74</v>
      </c>
      <c r="H31" s="13" t="s">
        <v>75</v>
      </c>
      <c r="I31" s="13"/>
      <c r="J31" s="13"/>
      <c r="K31" s="60"/>
      <c r="L31" s="55">
        <f t="shared" si="0"/>
        <v>0.0016085648148148146</v>
      </c>
      <c r="M31" s="31"/>
      <c r="N31" s="27">
        <f t="shared" si="1"/>
        <v>24.179999999999986</v>
      </c>
      <c r="O31" s="93">
        <v>1</v>
      </c>
      <c r="P31" s="6" t="str">
        <f t="shared" si="2"/>
        <v>II разр.</v>
      </c>
      <c r="Q31" s="3">
        <v>2</v>
      </c>
      <c r="R31" s="18">
        <v>18.98</v>
      </c>
      <c r="S31" s="18"/>
      <c r="V31" s="4"/>
      <c r="W31" s="4"/>
      <c r="X31" s="7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ht="15.75" customHeight="1">
      <c r="A32" s="6">
        <v>25</v>
      </c>
      <c r="B32" s="7">
        <v>101</v>
      </c>
      <c r="C32" s="7" t="s">
        <v>62</v>
      </c>
      <c r="D32" s="16" t="s">
        <v>79</v>
      </c>
      <c r="E32" s="25" t="s">
        <v>80</v>
      </c>
      <c r="F32" s="17" t="s">
        <v>65</v>
      </c>
      <c r="G32" s="16" t="s">
        <v>74</v>
      </c>
      <c r="H32" s="13" t="s">
        <v>75</v>
      </c>
      <c r="I32" s="13"/>
      <c r="J32" s="13"/>
      <c r="K32" s="12"/>
      <c r="L32" s="55">
        <f t="shared" si="0"/>
        <v>0.001617013888888889</v>
      </c>
      <c r="M32" s="31"/>
      <c r="N32" s="27">
        <f t="shared" si="1"/>
        <v>24.910000000000007</v>
      </c>
      <c r="O32" s="93">
        <v>1</v>
      </c>
      <c r="P32" s="6" t="str">
        <f t="shared" si="2"/>
        <v>II разр.</v>
      </c>
      <c r="Q32" s="3">
        <v>2</v>
      </c>
      <c r="R32" s="18">
        <v>19.71</v>
      </c>
      <c r="S32" s="18"/>
      <c r="V32" s="4"/>
      <c r="W32" s="4"/>
      <c r="X32" s="7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ht="15.75" customHeight="1">
      <c r="A33" s="6">
        <v>26</v>
      </c>
      <c r="B33" s="7">
        <v>108</v>
      </c>
      <c r="C33" s="7" t="s">
        <v>57</v>
      </c>
      <c r="D33" s="16" t="s">
        <v>99</v>
      </c>
      <c r="E33" s="25">
        <v>36221</v>
      </c>
      <c r="F33" s="17" t="s">
        <v>91</v>
      </c>
      <c r="G33" s="16" t="s">
        <v>84</v>
      </c>
      <c r="H33" s="13" t="s">
        <v>85</v>
      </c>
      <c r="I33" s="13"/>
      <c r="J33" s="13"/>
      <c r="K33" s="12"/>
      <c r="L33" s="55">
        <f t="shared" si="0"/>
        <v>0.001617476851851852</v>
      </c>
      <c r="M33" s="31"/>
      <c r="N33" s="27">
        <f t="shared" si="1"/>
        <v>24.95000000000001</v>
      </c>
      <c r="O33" s="93">
        <v>1</v>
      </c>
      <c r="P33" s="6" t="str">
        <f t="shared" si="2"/>
        <v>II разр.</v>
      </c>
      <c r="Q33" s="3">
        <v>2</v>
      </c>
      <c r="R33" s="18">
        <v>19.75</v>
      </c>
      <c r="S33" s="18"/>
      <c r="V33" s="4"/>
      <c r="W33" s="4"/>
      <c r="X33" s="7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ht="15.75" customHeight="1">
      <c r="A34" s="6">
        <v>27</v>
      </c>
      <c r="B34" s="7">
        <v>84</v>
      </c>
      <c r="C34" s="7" t="s">
        <v>57</v>
      </c>
      <c r="D34" s="16" t="s">
        <v>63</v>
      </c>
      <c r="E34" s="25" t="s">
        <v>64</v>
      </c>
      <c r="F34" s="17" t="s">
        <v>65</v>
      </c>
      <c r="G34" s="16" t="s">
        <v>66</v>
      </c>
      <c r="H34" s="13" t="s">
        <v>67</v>
      </c>
      <c r="I34" s="13"/>
      <c r="J34" s="13"/>
      <c r="K34" s="12"/>
      <c r="L34" s="55">
        <f t="shared" si="0"/>
        <v>0.0016211805555555554</v>
      </c>
      <c r="M34" s="31"/>
      <c r="N34" s="27">
        <f t="shared" si="1"/>
        <v>25.26999999999999</v>
      </c>
      <c r="O34" s="93">
        <v>1</v>
      </c>
      <c r="P34" s="6" t="str">
        <f t="shared" si="2"/>
        <v>II разр.</v>
      </c>
      <c r="Q34" s="3">
        <v>2</v>
      </c>
      <c r="R34" s="18">
        <v>20.07</v>
      </c>
      <c r="S34" s="18"/>
      <c r="V34" s="4"/>
      <c r="W34" s="4"/>
      <c r="X34" s="7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ht="15.75" customHeight="1">
      <c r="A35" s="6">
        <v>28</v>
      </c>
      <c r="B35" s="7">
        <v>102</v>
      </c>
      <c r="C35" s="7" t="s">
        <v>57</v>
      </c>
      <c r="D35" s="16" t="s">
        <v>89</v>
      </c>
      <c r="E35" s="25" t="s">
        <v>90</v>
      </c>
      <c r="F35" s="17" t="s">
        <v>91</v>
      </c>
      <c r="G35" s="16" t="s">
        <v>74</v>
      </c>
      <c r="H35" s="13" t="s">
        <v>75</v>
      </c>
      <c r="I35" s="13"/>
      <c r="J35" s="13"/>
      <c r="K35" s="12"/>
      <c r="L35" s="55">
        <f t="shared" si="0"/>
        <v>0.0016802083333333335</v>
      </c>
      <c r="M35" s="31"/>
      <c r="N35" s="27">
        <f t="shared" si="1"/>
        <v>30.37000000000001</v>
      </c>
      <c r="O35" s="93">
        <v>1</v>
      </c>
      <c r="P35" s="6" t="str">
        <f t="shared" si="2"/>
        <v>II разр.</v>
      </c>
      <c r="Q35" s="3">
        <v>2</v>
      </c>
      <c r="R35" s="18">
        <v>25.17</v>
      </c>
      <c r="S35" s="18"/>
      <c r="V35" s="4"/>
      <c r="W35" s="4"/>
      <c r="X35" s="7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ht="15.75" customHeight="1">
      <c r="A36" s="6">
        <v>29</v>
      </c>
      <c r="B36" s="7">
        <v>111</v>
      </c>
      <c r="C36" s="7" t="s">
        <v>62</v>
      </c>
      <c r="D36" s="16" t="s">
        <v>86</v>
      </c>
      <c r="E36" s="25">
        <v>35913</v>
      </c>
      <c r="F36" s="17" t="s">
        <v>34</v>
      </c>
      <c r="G36" s="16" t="s">
        <v>87</v>
      </c>
      <c r="H36" s="13" t="s">
        <v>88</v>
      </c>
      <c r="I36" s="13"/>
      <c r="J36" s="13"/>
      <c r="K36" s="12"/>
      <c r="L36" s="55">
        <f t="shared" si="0"/>
        <v>0.0016836805555555555</v>
      </c>
      <c r="M36" s="31"/>
      <c r="N36" s="27">
        <f t="shared" si="1"/>
        <v>30.66999999999999</v>
      </c>
      <c r="O36" s="93">
        <v>1</v>
      </c>
      <c r="P36" s="6" t="str">
        <f t="shared" si="2"/>
        <v>II разр.</v>
      </c>
      <c r="Q36" s="3">
        <v>2</v>
      </c>
      <c r="R36" s="18">
        <v>25.47</v>
      </c>
      <c r="S36" s="18"/>
      <c r="V36" s="4"/>
      <c r="W36" s="4"/>
      <c r="X36" s="7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ht="15.75" customHeight="1">
      <c r="A37" s="6">
        <v>30</v>
      </c>
      <c r="B37" s="7">
        <v>109</v>
      </c>
      <c r="C37" s="7" t="s">
        <v>57</v>
      </c>
      <c r="D37" s="16" t="s">
        <v>104</v>
      </c>
      <c r="E37" s="25" t="s">
        <v>105</v>
      </c>
      <c r="F37" s="17" t="s">
        <v>34</v>
      </c>
      <c r="G37" s="16" t="s">
        <v>106</v>
      </c>
      <c r="H37" s="13" t="s">
        <v>107</v>
      </c>
      <c r="I37" s="13"/>
      <c r="J37" s="13"/>
      <c r="K37" s="12"/>
      <c r="L37" s="55">
        <f t="shared" si="0"/>
        <v>0.0016960648148148147</v>
      </c>
      <c r="M37" s="31"/>
      <c r="N37" s="27">
        <f t="shared" si="1"/>
        <v>31.739999999999995</v>
      </c>
      <c r="O37" s="93">
        <v>1</v>
      </c>
      <c r="P37" s="6" t="str">
        <f t="shared" si="2"/>
        <v>II разр.</v>
      </c>
      <c r="Q37" s="3">
        <v>2</v>
      </c>
      <c r="R37" s="18">
        <v>26.54</v>
      </c>
      <c r="S37" s="18"/>
      <c r="V37" s="4"/>
      <c r="W37" s="4"/>
      <c r="X37" s="7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ht="15.75" customHeight="1">
      <c r="A38" s="6">
        <v>31</v>
      </c>
      <c r="B38" s="7">
        <v>112</v>
      </c>
      <c r="C38" s="7" t="s">
        <v>62</v>
      </c>
      <c r="D38" s="16" t="s">
        <v>95</v>
      </c>
      <c r="E38" s="25">
        <v>35809</v>
      </c>
      <c r="F38" s="17" t="s">
        <v>65</v>
      </c>
      <c r="G38" s="16" t="s">
        <v>87</v>
      </c>
      <c r="H38" s="13" t="s">
        <v>88</v>
      </c>
      <c r="I38" s="13"/>
      <c r="J38" s="13"/>
      <c r="K38" s="12"/>
      <c r="L38" s="55">
        <f t="shared" si="0"/>
        <v>0.0017114583333333333</v>
      </c>
      <c r="M38" s="31"/>
      <c r="N38" s="27">
        <f t="shared" si="1"/>
        <v>33.06999999999999</v>
      </c>
      <c r="O38" s="93">
        <v>1</v>
      </c>
      <c r="P38" s="6" t="str">
        <f>IF(L38&lt;=128/86400,"КМС",IF(L38&lt;=137.4/86400,"I разр.",IF(L38&lt;=148.2/86400,"II разр.",IF(L38&lt;=161.7/86400,"III разр.",IF(L38&lt;=177.9/86400,"I юн.",IF(L38&lt;=199.5/86400,"II юн.",IF(L38&lt;=226.5/86400,"III юн.","")))))))</f>
        <v>II разр.</v>
      </c>
      <c r="Q38" s="3">
        <v>2</v>
      </c>
      <c r="R38" s="18">
        <v>27.87</v>
      </c>
      <c r="S38" s="18"/>
      <c r="V38" s="4"/>
      <c r="W38" s="4"/>
      <c r="X38" s="7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ht="4.5" customHeight="1" thickBot="1">
      <c r="A39" s="32"/>
      <c r="B39" s="33"/>
      <c r="C39" s="33"/>
      <c r="D39" s="38"/>
      <c r="E39" s="64"/>
      <c r="F39" s="33"/>
      <c r="G39" s="33"/>
      <c r="H39" s="39"/>
      <c r="I39" s="39"/>
      <c r="J39" s="39"/>
      <c r="K39" s="72"/>
      <c r="L39" s="66"/>
      <c r="M39" s="67"/>
      <c r="N39" s="59"/>
      <c r="O39" s="89"/>
      <c r="P39" s="32"/>
      <c r="Q39" s="3"/>
      <c r="R39" s="18"/>
      <c r="S39" s="18"/>
      <c r="V39" s="4"/>
      <c r="W39" s="4"/>
      <c r="X39" s="7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ht="13.5" thickTop="1"/>
    <row r="41" spans="2:12" ht="15" customHeight="1">
      <c r="B41" s="84" t="s">
        <v>211</v>
      </c>
      <c r="D41" s="79"/>
      <c r="E41" s="79"/>
      <c r="F41" s="79"/>
      <c r="G41" s="83"/>
      <c r="H41" s="83"/>
      <c r="L41" s="83" t="s">
        <v>48</v>
      </c>
    </row>
    <row r="42" spans="2:12" ht="15" customHeight="1">
      <c r="B42" s="84" t="s">
        <v>202</v>
      </c>
      <c r="D42" s="80"/>
      <c r="E42" s="81"/>
      <c r="F42" s="82"/>
      <c r="G42" s="83"/>
      <c r="H42" s="83"/>
      <c r="I42" s="76" t="s">
        <v>33</v>
      </c>
      <c r="L42" s="83" t="s">
        <v>47</v>
      </c>
    </row>
    <row r="43" spans="7:12" ht="15" customHeight="1">
      <c r="G43" s="83"/>
      <c r="H43" s="83"/>
      <c r="L43" s="83" t="s">
        <v>196</v>
      </c>
    </row>
    <row r="47" spans="1:15" ht="12.75">
      <c r="A47" s="125" t="s">
        <v>46</v>
      </c>
      <c r="B47" s="125"/>
      <c r="C47" s="125"/>
      <c r="D47" s="125"/>
      <c r="K47" s="126" t="s">
        <v>137</v>
      </c>
      <c r="L47" s="126"/>
      <c r="M47" s="126"/>
      <c r="N47" s="126"/>
      <c r="O47" s="126"/>
    </row>
  </sheetData>
  <sheetProtection/>
  <mergeCells count="8">
    <mergeCell ref="A47:D47"/>
    <mergeCell ref="K47:O47"/>
    <mergeCell ref="C6:J6"/>
    <mergeCell ref="A2:P2"/>
    <mergeCell ref="A3:P3"/>
    <mergeCell ref="A4:D4"/>
    <mergeCell ref="L4:P4"/>
    <mergeCell ref="L6:N6"/>
  </mergeCells>
  <printOptions/>
  <pageMargins left="0.2755905511811024" right="0.1968503937007874" top="0.3937007874015748" bottom="0.3937007874015748" header="0.5118110236220472" footer="0.196850393700787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2:AL55"/>
  <sheetViews>
    <sheetView view="pageBreakPreview" zoomScale="160" zoomScaleSheetLayoutView="160" workbookViewId="0" topLeftCell="A1">
      <selection activeCell="G10" sqref="G10"/>
    </sheetView>
  </sheetViews>
  <sheetFormatPr defaultColWidth="9.140625" defaultRowHeight="12.75"/>
  <cols>
    <col min="1" max="2" width="5.28125" style="1" customWidth="1"/>
    <col min="3" max="3" width="5.8515625" style="1" customWidth="1"/>
    <col min="4" max="4" width="24.8515625" style="1" customWidth="1"/>
    <col min="5" max="5" width="10.7109375" style="1" hidden="1" customWidth="1"/>
    <col min="6" max="6" width="8.57421875" style="1" customWidth="1"/>
    <col min="7" max="7" width="22.00390625" style="1" customWidth="1"/>
    <col min="8" max="8" width="20.7109375" style="1" hidden="1" customWidth="1"/>
    <col min="9" max="9" width="29.8515625" style="1" hidden="1" customWidth="1"/>
    <col min="10" max="10" width="17.28125" style="1" hidden="1" customWidth="1"/>
    <col min="11" max="11" width="0.71875" style="1" hidden="1" customWidth="1"/>
    <col min="12" max="12" width="8.28125" style="1" customWidth="1"/>
    <col min="13" max="13" width="7.421875" style="1" hidden="1" customWidth="1"/>
    <col min="14" max="14" width="6.8515625" style="1" customWidth="1"/>
    <col min="15" max="15" width="6.421875" style="90" customWidth="1"/>
    <col min="16" max="16" width="7.8515625" style="1" customWidth="1"/>
    <col min="17" max="17" width="4.140625" style="1" customWidth="1"/>
    <col min="18" max="18" width="7.57421875" style="1" customWidth="1"/>
    <col min="19" max="22" width="9.140625" style="1" customWidth="1"/>
    <col min="23" max="23" width="5.421875" style="1" customWidth="1"/>
    <col min="24" max="24" width="4.28125" style="1" customWidth="1"/>
    <col min="25" max="25" width="26.8515625" style="1" customWidth="1"/>
    <col min="26" max="16384" width="9.140625" style="1" customWidth="1"/>
  </cols>
  <sheetData>
    <row r="1" ht="6.75" customHeight="1"/>
    <row r="2" spans="1:16" ht="25.5" customHeight="1">
      <c r="A2" s="132" t="str">
        <f>N_sor1</f>
        <v>"VII Зимняя Спартакиада учащихся России 2015 года"  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1:16" ht="34.5" customHeight="1">
      <c r="A3" s="132" t="str">
        <f>N_sor2</f>
        <v>по конькобежному спорту  (II этап)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s="106" customFormat="1" ht="46.5" customHeight="1" thickBot="1">
      <c r="A4" s="129" t="s">
        <v>20</v>
      </c>
      <c r="B4" s="129"/>
      <c r="C4" s="129"/>
      <c r="D4" s="129"/>
      <c r="E4" s="108"/>
      <c r="F4" s="108"/>
      <c r="G4" s="108"/>
      <c r="H4" s="108"/>
      <c r="I4" s="108"/>
      <c r="J4" s="130" t="str">
        <f>D_d1</f>
        <v>26 января 2015 г.</v>
      </c>
      <c r="K4" s="131"/>
      <c r="L4" s="131"/>
      <c r="M4" s="131"/>
      <c r="N4" s="131"/>
      <c r="O4" s="131"/>
      <c r="P4" s="131"/>
    </row>
    <row r="5" spans="1:16" s="106" customFormat="1" ht="19.5" customHeight="1" thickTop="1">
      <c r="A5" s="111"/>
      <c r="B5" s="111"/>
      <c r="C5" s="111"/>
      <c r="D5" s="111"/>
      <c r="E5" s="112"/>
      <c r="F5" s="112"/>
      <c r="G5" s="112"/>
      <c r="H5" s="112"/>
      <c r="I5" s="112"/>
      <c r="J5" s="113"/>
      <c r="K5" s="114"/>
      <c r="L5" s="114"/>
      <c r="M5" s="114"/>
      <c r="N5" s="114"/>
      <c r="O5" s="114"/>
      <c r="P5" s="114"/>
    </row>
    <row r="6" spans="2:38" ht="33" customHeight="1">
      <c r="B6" s="15"/>
      <c r="C6" s="124" t="str">
        <f>N_dev</f>
        <v>Девушки  (ЦФО)</v>
      </c>
      <c r="D6" s="124"/>
      <c r="E6" s="124"/>
      <c r="F6" s="124"/>
      <c r="G6" s="124"/>
      <c r="H6" s="124"/>
      <c r="I6" s="124"/>
      <c r="J6" s="124"/>
      <c r="K6" s="15"/>
      <c r="L6" s="124" t="str">
        <f>const!C10</f>
        <v>1500 метров</v>
      </c>
      <c r="M6" s="124"/>
      <c r="N6" s="124"/>
      <c r="O6" s="87"/>
      <c r="P6" s="15"/>
      <c r="Q6" s="5"/>
      <c r="R6" s="1" t="s">
        <v>29</v>
      </c>
      <c r="S6" s="1" t="s">
        <v>30</v>
      </c>
      <c r="V6" s="4"/>
      <c r="W6" s="4"/>
      <c r="X6" s="7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6.5" customHeight="1" thickBot="1">
      <c r="A7" s="2" t="s">
        <v>4</v>
      </c>
      <c r="B7" s="2" t="s">
        <v>0</v>
      </c>
      <c r="C7" s="10" t="s">
        <v>6</v>
      </c>
      <c r="D7" s="2" t="s">
        <v>2</v>
      </c>
      <c r="E7" s="2" t="s">
        <v>40</v>
      </c>
      <c r="F7" s="2" t="s">
        <v>1</v>
      </c>
      <c r="G7" s="2" t="s">
        <v>45</v>
      </c>
      <c r="H7" s="2" t="s">
        <v>45</v>
      </c>
      <c r="I7" s="2"/>
      <c r="J7" s="2" t="s">
        <v>7</v>
      </c>
      <c r="K7" s="2"/>
      <c r="L7" s="11" t="s">
        <v>3</v>
      </c>
      <c r="M7" s="11" t="s">
        <v>8</v>
      </c>
      <c r="N7" s="11" t="s">
        <v>11</v>
      </c>
      <c r="O7" s="2" t="s">
        <v>8</v>
      </c>
      <c r="P7" s="2" t="s">
        <v>5</v>
      </c>
      <c r="Q7" s="5"/>
      <c r="R7" s="18"/>
      <c r="S7" s="18"/>
      <c r="V7" s="4"/>
      <c r="W7" s="4"/>
      <c r="X7" s="7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38" ht="15" customHeight="1" thickTop="1">
      <c r="A8" s="6">
        <v>1</v>
      </c>
      <c r="B8" s="7">
        <v>67</v>
      </c>
      <c r="C8" s="23" t="s">
        <v>62</v>
      </c>
      <c r="D8" s="14" t="s">
        <v>180</v>
      </c>
      <c r="E8" s="22">
        <v>35987</v>
      </c>
      <c r="F8" s="7" t="s">
        <v>34</v>
      </c>
      <c r="G8" s="14" t="s">
        <v>118</v>
      </c>
      <c r="H8" s="12" t="s">
        <v>119</v>
      </c>
      <c r="I8" s="7"/>
      <c r="J8" s="12"/>
      <c r="K8" s="9"/>
      <c r="L8" s="53">
        <f aca="true" t="shared" si="0" ref="L8:L36">(Q8*60+R8)/86400</f>
        <v>0.0014866898148148146</v>
      </c>
      <c r="M8" s="62"/>
      <c r="N8" s="63">
        <f>(L8-L$8)*86400</f>
        <v>0</v>
      </c>
      <c r="O8" s="93">
        <v>80</v>
      </c>
      <c r="P8" s="6" t="s">
        <v>34</v>
      </c>
      <c r="Q8" s="5">
        <v>2</v>
      </c>
      <c r="R8" s="18">
        <v>8.45</v>
      </c>
      <c r="S8" s="18"/>
      <c r="V8" s="4"/>
      <c r="W8" s="4"/>
      <c r="X8" s="7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ht="15" customHeight="1">
      <c r="A9" s="6">
        <v>2</v>
      </c>
      <c r="B9" s="7">
        <v>66</v>
      </c>
      <c r="C9" s="7" t="s">
        <v>62</v>
      </c>
      <c r="D9" s="14" t="s">
        <v>189</v>
      </c>
      <c r="E9" s="22" t="s">
        <v>190</v>
      </c>
      <c r="F9" s="7" t="s">
        <v>44</v>
      </c>
      <c r="G9" s="14" t="s">
        <v>118</v>
      </c>
      <c r="H9" s="12" t="s">
        <v>128</v>
      </c>
      <c r="I9" s="7"/>
      <c r="J9" s="12"/>
      <c r="K9" s="9"/>
      <c r="L9" s="55">
        <f t="shared" si="0"/>
        <v>0.001490972222222222</v>
      </c>
      <c r="M9" s="31"/>
      <c r="N9" s="27">
        <f aca="true" t="shared" si="1" ref="N9:N36">(L9-L$8)*86400</f>
        <v>0.3700000000000071</v>
      </c>
      <c r="O9" s="93">
        <v>70</v>
      </c>
      <c r="P9" s="6" t="str">
        <f aca="true" t="shared" si="2" ref="P9:P37">IF(L9&lt;=140.1/86400,"КМС",IF(L9&lt;=150.9/86400,"I разр.",IF(L9&lt;=161.7/86400,"II разр.",IF(L9&lt;=175.2/86400,"III разр.",IF(L9&lt;=191.4/86400,"I юн.",IF(L9&lt;=213/86400,"II юн.",IF(L9&lt;=240/86400,"III юн.","")))))))</f>
        <v>КМС</v>
      </c>
      <c r="Q9" s="5">
        <v>2</v>
      </c>
      <c r="R9" s="18">
        <v>8.82</v>
      </c>
      <c r="S9" s="18"/>
      <c r="V9" s="4"/>
      <c r="W9" s="4"/>
      <c r="X9" s="7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ht="15" customHeight="1">
      <c r="A10" s="6">
        <v>3</v>
      </c>
      <c r="B10" s="7">
        <v>65</v>
      </c>
      <c r="C10" s="7" t="s">
        <v>57</v>
      </c>
      <c r="D10" s="14" t="s">
        <v>181</v>
      </c>
      <c r="E10" s="22" t="s">
        <v>182</v>
      </c>
      <c r="F10" s="7" t="s">
        <v>34</v>
      </c>
      <c r="G10" s="14" t="s">
        <v>112</v>
      </c>
      <c r="H10" s="12" t="s">
        <v>134</v>
      </c>
      <c r="I10" s="7"/>
      <c r="J10" s="12"/>
      <c r="K10" s="9"/>
      <c r="L10" s="55">
        <f t="shared" si="0"/>
        <v>0.0014998842592592594</v>
      </c>
      <c r="M10" s="31"/>
      <c r="N10" s="27">
        <f t="shared" si="1"/>
        <v>1.1400000000000305</v>
      </c>
      <c r="O10" s="93">
        <v>60</v>
      </c>
      <c r="P10" s="6" t="str">
        <f t="shared" si="2"/>
        <v>КМС</v>
      </c>
      <c r="Q10" s="5">
        <v>2</v>
      </c>
      <c r="R10" s="18">
        <v>9.59</v>
      </c>
      <c r="S10" s="18"/>
      <c r="V10" s="4"/>
      <c r="W10" s="4"/>
      <c r="X10" s="7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ht="15" customHeight="1">
      <c r="A11" s="6">
        <v>4</v>
      </c>
      <c r="B11" s="7">
        <v>64</v>
      </c>
      <c r="C11" s="7" t="s">
        <v>57</v>
      </c>
      <c r="D11" s="14" t="s">
        <v>177</v>
      </c>
      <c r="E11" s="22" t="s">
        <v>178</v>
      </c>
      <c r="F11" s="7" t="s">
        <v>44</v>
      </c>
      <c r="G11" s="14" t="s">
        <v>112</v>
      </c>
      <c r="H11" s="12" t="s">
        <v>179</v>
      </c>
      <c r="I11" s="7"/>
      <c r="J11" s="12"/>
      <c r="K11" s="9"/>
      <c r="L11" s="55">
        <f t="shared" si="0"/>
        <v>0.0015284722222222223</v>
      </c>
      <c r="M11" s="31"/>
      <c r="N11" s="27">
        <f t="shared" si="1"/>
        <v>3.610000000000025</v>
      </c>
      <c r="O11" s="93">
        <v>50</v>
      </c>
      <c r="P11" s="6" t="str">
        <f t="shared" si="2"/>
        <v>КМС</v>
      </c>
      <c r="Q11" s="5">
        <v>2</v>
      </c>
      <c r="R11" s="18">
        <v>12.06</v>
      </c>
      <c r="S11" s="18"/>
      <c r="V11" s="4"/>
      <c r="W11" s="4"/>
      <c r="X11" s="7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ht="15" customHeight="1">
      <c r="A12" s="6">
        <v>5</v>
      </c>
      <c r="B12" s="7">
        <v>63</v>
      </c>
      <c r="C12" s="7" t="s">
        <v>62</v>
      </c>
      <c r="D12" s="14" t="s">
        <v>193</v>
      </c>
      <c r="E12" s="22" t="s">
        <v>194</v>
      </c>
      <c r="F12" s="7" t="s">
        <v>34</v>
      </c>
      <c r="G12" s="14" t="s">
        <v>112</v>
      </c>
      <c r="H12" s="12" t="s">
        <v>134</v>
      </c>
      <c r="I12" s="7"/>
      <c r="J12" s="12"/>
      <c r="K12" s="9"/>
      <c r="L12" s="55">
        <f t="shared" si="0"/>
        <v>0.0015310185185185186</v>
      </c>
      <c r="M12" s="31"/>
      <c r="N12" s="27">
        <f t="shared" si="1"/>
        <v>3.8300000000000236</v>
      </c>
      <c r="O12" s="93">
        <v>45</v>
      </c>
      <c r="P12" s="6" t="str">
        <f t="shared" si="2"/>
        <v>КМС</v>
      </c>
      <c r="Q12" s="5">
        <v>2</v>
      </c>
      <c r="R12" s="18">
        <v>12.28</v>
      </c>
      <c r="S12" s="18"/>
      <c r="V12" s="4"/>
      <c r="W12" s="4"/>
      <c r="X12" s="7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 ht="15" customHeight="1">
      <c r="A13" s="6">
        <v>6</v>
      </c>
      <c r="B13" s="7">
        <v>68</v>
      </c>
      <c r="C13" s="7" t="s">
        <v>57</v>
      </c>
      <c r="D13" s="14" t="s">
        <v>184</v>
      </c>
      <c r="E13" s="22">
        <v>35915</v>
      </c>
      <c r="F13" s="7" t="s">
        <v>34</v>
      </c>
      <c r="G13" s="14" t="s">
        <v>118</v>
      </c>
      <c r="H13" s="12" t="s">
        <v>119</v>
      </c>
      <c r="I13" s="7"/>
      <c r="J13" s="12"/>
      <c r="K13" s="9"/>
      <c r="L13" s="55">
        <f t="shared" si="0"/>
        <v>0.0015363425925925926</v>
      </c>
      <c r="M13" s="31"/>
      <c r="N13" s="27">
        <f t="shared" si="1"/>
        <v>4.2900000000000205</v>
      </c>
      <c r="O13" s="93">
        <v>40</v>
      </c>
      <c r="P13" s="6" t="str">
        <f t="shared" si="2"/>
        <v>КМС</v>
      </c>
      <c r="Q13" s="5">
        <v>2</v>
      </c>
      <c r="R13" s="18">
        <v>12.74</v>
      </c>
      <c r="S13" s="18"/>
      <c r="V13" s="4"/>
      <c r="W13" s="4"/>
      <c r="X13" s="7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ht="15" customHeight="1">
      <c r="A14" s="6">
        <v>7</v>
      </c>
      <c r="B14" s="7">
        <v>56</v>
      </c>
      <c r="C14" s="7" t="s">
        <v>62</v>
      </c>
      <c r="D14" s="14" t="s">
        <v>191</v>
      </c>
      <c r="E14" s="22" t="s">
        <v>192</v>
      </c>
      <c r="F14" s="7" t="s">
        <v>34</v>
      </c>
      <c r="G14" s="14" t="s">
        <v>70</v>
      </c>
      <c r="H14" s="12" t="s">
        <v>71</v>
      </c>
      <c r="I14" s="7"/>
      <c r="J14" s="12"/>
      <c r="K14" s="8"/>
      <c r="L14" s="55">
        <f t="shared" si="0"/>
        <v>0.001538773148148148</v>
      </c>
      <c r="M14" s="31"/>
      <c r="N14" s="27">
        <f t="shared" si="1"/>
        <v>4.500000000000011</v>
      </c>
      <c r="O14" s="93">
        <v>35</v>
      </c>
      <c r="P14" s="6" t="str">
        <f t="shared" si="2"/>
        <v>КМС</v>
      </c>
      <c r="Q14" s="5">
        <v>2</v>
      </c>
      <c r="R14" s="18">
        <v>12.95</v>
      </c>
      <c r="S14" s="18"/>
      <c r="V14" s="4"/>
      <c r="W14" s="4"/>
      <c r="X14" s="7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 ht="15" customHeight="1">
      <c r="A15" s="6">
        <v>8</v>
      </c>
      <c r="B15" s="7">
        <v>62</v>
      </c>
      <c r="C15" s="7" t="s">
        <v>62</v>
      </c>
      <c r="D15" s="14" t="s">
        <v>185</v>
      </c>
      <c r="E15" s="22" t="s">
        <v>186</v>
      </c>
      <c r="F15" s="7" t="s">
        <v>34</v>
      </c>
      <c r="G15" s="14" t="s">
        <v>112</v>
      </c>
      <c r="H15" s="12" t="s">
        <v>134</v>
      </c>
      <c r="I15" s="7"/>
      <c r="J15" s="12"/>
      <c r="K15" s="9"/>
      <c r="L15" s="55">
        <f t="shared" si="0"/>
        <v>0.0015578703703703703</v>
      </c>
      <c r="M15" s="31"/>
      <c r="N15" s="27">
        <f t="shared" si="1"/>
        <v>6.150000000000009</v>
      </c>
      <c r="O15" s="93">
        <v>30</v>
      </c>
      <c r="P15" s="6" t="str">
        <f t="shared" si="2"/>
        <v>КМС</v>
      </c>
      <c r="Q15" s="5">
        <v>2</v>
      </c>
      <c r="R15" s="18">
        <v>14.6</v>
      </c>
      <c r="S15" s="18"/>
      <c r="V15" s="4"/>
      <c r="W15" s="4"/>
      <c r="X15" s="7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ht="15" customHeight="1">
      <c r="A16" s="6">
        <v>9</v>
      </c>
      <c r="B16" s="7">
        <v>59</v>
      </c>
      <c r="C16" s="7" t="s">
        <v>57</v>
      </c>
      <c r="D16" s="14" t="s">
        <v>175</v>
      </c>
      <c r="E16" s="22" t="s">
        <v>176</v>
      </c>
      <c r="F16" s="7" t="s">
        <v>34</v>
      </c>
      <c r="G16" s="14" t="s">
        <v>60</v>
      </c>
      <c r="H16" s="12" t="s">
        <v>61</v>
      </c>
      <c r="I16" s="7"/>
      <c r="J16" s="12"/>
      <c r="K16" s="9"/>
      <c r="L16" s="55">
        <f t="shared" si="0"/>
        <v>0.001563078703703704</v>
      </c>
      <c r="M16" s="31"/>
      <c r="N16" s="27">
        <f t="shared" si="1"/>
        <v>6.600000000000035</v>
      </c>
      <c r="O16" s="93">
        <v>27</v>
      </c>
      <c r="P16" s="6" t="str">
        <f t="shared" si="2"/>
        <v>КМС</v>
      </c>
      <c r="Q16" s="5">
        <v>2</v>
      </c>
      <c r="R16" s="18">
        <v>15.05</v>
      </c>
      <c r="S16" s="18"/>
      <c r="V16" s="4"/>
      <c r="W16" s="4"/>
      <c r="X16" s="7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8" ht="15" customHeight="1">
      <c r="A17" s="6">
        <v>10</v>
      </c>
      <c r="B17" s="7">
        <v>58</v>
      </c>
      <c r="C17" s="7" t="s">
        <v>62</v>
      </c>
      <c r="D17" s="14" t="s">
        <v>163</v>
      </c>
      <c r="E17" s="22" t="s">
        <v>164</v>
      </c>
      <c r="F17" s="7" t="s">
        <v>34</v>
      </c>
      <c r="G17" s="14" t="s">
        <v>60</v>
      </c>
      <c r="H17" s="12" t="s">
        <v>61</v>
      </c>
      <c r="I17" s="7"/>
      <c r="J17" s="12"/>
      <c r="K17" s="9"/>
      <c r="L17" s="55">
        <f t="shared" si="0"/>
        <v>0.001575462962962963</v>
      </c>
      <c r="M17" s="31"/>
      <c r="N17" s="27">
        <f t="shared" si="1"/>
        <v>7.6700000000000195</v>
      </c>
      <c r="O17" s="93">
        <v>24</v>
      </c>
      <c r="P17" s="6" t="str">
        <f t="shared" si="2"/>
        <v>КМС</v>
      </c>
      <c r="Q17" s="5">
        <v>2</v>
      </c>
      <c r="R17" s="18">
        <v>16.12</v>
      </c>
      <c r="S17" s="18"/>
      <c r="V17" s="4"/>
      <c r="W17" s="4"/>
      <c r="X17" s="7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ht="15" customHeight="1">
      <c r="A18" s="6">
        <v>11</v>
      </c>
      <c r="B18" s="7">
        <v>80</v>
      </c>
      <c r="C18" s="7" t="s">
        <v>57</v>
      </c>
      <c r="D18" s="14" t="s">
        <v>187</v>
      </c>
      <c r="E18" s="22" t="s">
        <v>188</v>
      </c>
      <c r="F18" s="7" t="s">
        <v>34</v>
      </c>
      <c r="G18" s="14" t="s">
        <v>87</v>
      </c>
      <c r="H18" s="12" t="s">
        <v>168</v>
      </c>
      <c r="I18" s="7"/>
      <c r="J18" s="12"/>
      <c r="K18" s="9"/>
      <c r="L18" s="55">
        <f t="shared" si="0"/>
        <v>0.0016287037037037036</v>
      </c>
      <c r="M18" s="31"/>
      <c r="N18" s="27">
        <f t="shared" si="1"/>
        <v>12.27000000000001</v>
      </c>
      <c r="O18" s="93">
        <v>21</v>
      </c>
      <c r="P18" s="6" t="str">
        <f t="shared" si="2"/>
        <v>I разр.</v>
      </c>
      <c r="Q18" s="5">
        <v>2</v>
      </c>
      <c r="R18" s="18">
        <v>20.72</v>
      </c>
      <c r="S18" s="18"/>
      <c r="V18" s="4"/>
      <c r="W18" s="4"/>
      <c r="X18" s="7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 ht="15" customHeight="1">
      <c r="A19" s="6">
        <v>12</v>
      </c>
      <c r="B19" s="7">
        <v>60</v>
      </c>
      <c r="C19" s="7" t="s">
        <v>62</v>
      </c>
      <c r="D19" s="14" t="s">
        <v>152</v>
      </c>
      <c r="E19" s="22" t="s">
        <v>153</v>
      </c>
      <c r="F19" s="7" t="s">
        <v>34</v>
      </c>
      <c r="G19" s="14" t="s">
        <v>60</v>
      </c>
      <c r="H19" s="12" t="s">
        <v>61</v>
      </c>
      <c r="I19" s="7"/>
      <c r="J19" s="12"/>
      <c r="K19" s="9"/>
      <c r="L19" s="55">
        <f t="shared" si="0"/>
        <v>0.0017003472222222222</v>
      </c>
      <c r="M19" s="31"/>
      <c r="N19" s="27">
        <f t="shared" si="1"/>
        <v>18.46000000000002</v>
      </c>
      <c r="O19" s="93">
        <v>18</v>
      </c>
      <c r="P19" s="6" t="str">
        <f t="shared" si="2"/>
        <v>I разр.</v>
      </c>
      <c r="Q19" s="5">
        <v>2</v>
      </c>
      <c r="R19" s="18">
        <v>26.91</v>
      </c>
      <c r="S19" s="18"/>
      <c r="V19" s="4"/>
      <c r="W19" s="4"/>
      <c r="X19" s="7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38" ht="15" customHeight="1">
      <c r="A20" s="6">
        <v>13</v>
      </c>
      <c r="B20" s="7">
        <v>74</v>
      </c>
      <c r="C20" s="7" t="s">
        <v>57</v>
      </c>
      <c r="D20" s="14" t="s">
        <v>183</v>
      </c>
      <c r="E20" s="22">
        <v>35696</v>
      </c>
      <c r="F20" s="7" t="s">
        <v>65</v>
      </c>
      <c r="G20" s="14" t="s">
        <v>84</v>
      </c>
      <c r="H20" s="12" t="s">
        <v>85</v>
      </c>
      <c r="I20" s="7"/>
      <c r="J20" s="12"/>
      <c r="K20" s="9"/>
      <c r="L20" s="55">
        <f t="shared" si="0"/>
        <v>0.0017020833333333334</v>
      </c>
      <c r="M20" s="31"/>
      <c r="N20" s="27">
        <f t="shared" si="1"/>
        <v>18.610000000000028</v>
      </c>
      <c r="O20" s="93">
        <v>15</v>
      </c>
      <c r="P20" s="6" t="str">
        <f t="shared" si="2"/>
        <v>I разр.</v>
      </c>
      <c r="Q20" s="5">
        <v>2</v>
      </c>
      <c r="R20" s="18">
        <v>27.06</v>
      </c>
      <c r="S20" s="18"/>
      <c r="V20" s="4"/>
      <c r="W20" s="4"/>
      <c r="X20" s="7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 ht="15" customHeight="1">
      <c r="A21" s="6">
        <v>14</v>
      </c>
      <c r="B21" s="7">
        <v>73</v>
      </c>
      <c r="C21" s="7" t="s">
        <v>57</v>
      </c>
      <c r="D21" s="14" t="s">
        <v>144</v>
      </c>
      <c r="E21" s="22" t="s">
        <v>145</v>
      </c>
      <c r="F21" s="7" t="s">
        <v>65</v>
      </c>
      <c r="G21" s="14" t="s">
        <v>84</v>
      </c>
      <c r="H21" s="12" t="s">
        <v>85</v>
      </c>
      <c r="I21" s="7"/>
      <c r="J21" s="12"/>
      <c r="K21" s="9"/>
      <c r="L21" s="55">
        <f t="shared" si="0"/>
        <v>0.0017234953703703702</v>
      </c>
      <c r="M21" s="31"/>
      <c r="N21" s="27">
        <f t="shared" si="1"/>
        <v>20.460000000000008</v>
      </c>
      <c r="O21" s="93">
        <v>12</v>
      </c>
      <c r="P21" s="6" t="str">
        <f t="shared" si="2"/>
        <v>I разр.</v>
      </c>
      <c r="Q21" s="5">
        <v>2</v>
      </c>
      <c r="R21" s="18">
        <v>28.91</v>
      </c>
      <c r="S21" s="18"/>
      <c r="V21" s="4"/>
      <c r="W21" s="4"/>
      <c r="X21" s="7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 ht="15" customHeight="1">
      <c r="A22" s="6">
        <v>15</v>
      </c>
      <c r="B22" s="7">
        <v>70</v>
      </c>
      <c r="C22" s="7" t="s">
        <v>57</v>
      </c>
      <c r="D22" s="14" t="s">
        <v>148</v>
      </c>
      <c r="E22" s="22">
        <v>35683</v>
      </c>
      <c r="F22" s="7" t="s">
        <v>65</v>
      </c>
      <c r="G22" s="14" t="s">
        <v>74</v>
      </c>
      <c r="H22" s="12" t="s">
        <v>75</v>
      </c>
      <c r="I22" s="7"/>
      <c r="J22" s="12"/>
      <c r="K22" s="8"/>
      <c r="L22" s="55">
        <f t="shared" si="0"/>
        <v>0.0017680555555555555</v>
      </c>
      <c r="M22" s="31"/>
      <c r="N22" s="27">
        <f t="shared" si="1"/>
        <v>24.310000000000013</v>
      </c>
      <c r="O22" s="93">
        <v>9</v>
      </c>
      <c r="P22" s="6" t="str">
        <f t="shared" si="2"/>
        <v>II разр.</v>
      </c>
      <c r="Q22" s="5">
        <v>2</v>
      </c>
      <c r="R22" s="18">
        <v>32.76</v>
      </c>
      <c r="S22" s="18"/>
      <c r="V22" s="4"/>
      <c r="W22" s="4"/>
      <c r="X22" s="7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5" customHeight="1">
      <c r="A23" s="6">
        <v>16</v>
      </c>
      <c r="B23" s="7">
        <v>75</v>
      </c>
      <c r="C23" s="7" t="s">
        <v>57</v>
      </c>
      <c r="D23" s="14" t="s">
        <v>154</v>
      </c>
      <c r="E23" s="22" t="s">
        <v>155</v>
      </c>
      <c r="F23" s="7" t="s">
        <v>65</v>
      </c>
      <c r="G23" s="14" t="s">
        <v>84</v>
      </c>
      <c r="H23" s="12" t="s">
        <v>85</v>
      </c>
      <c r="I23" s="7"/>
      <c r="J23" s="12"/>
      <c r="K23" s="9"/>
      <c r="L23" s="55">
        <f t="shared" si="0"/>
        <v>0.0017878472222222221</v>
      </c>
      <c r="M23" s="31"/>
      <c r="N23" s="27">
        <f t="shared" si="1"/>
        <v>26.02000000000001</v>
      </c>
      <c r="O23" s="93">
        <v>7</v>
      </c>
      <c r="P23" s="6" t="str">
        <f t="shared" si="2"/>
        <v>II разр.</v>
      </c>
      <c r="Q23" s="5">
        <v>2</v>
      </c>
      <c r="R23" s="18">
        <v>34.47</v>
      </c>
      <c r="S23" s="18"/>
      <c r="V23" s="4"/>
      <c r="W23" s="4"/>
      <c r="X23" s="7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5" customHeight="1">
      <c r="A24" s="6">
        <v>17</v>
      </c>
      <c r="B24" s="7">
        <v>76</v>
      </c>
      <c r="C24" s="7" t="s">
        <v>62</v>
      </c>
      <c r="D24" s="14" t="s">
        <v>138</v>
      </c>
      <c r="E24" s="22" t="s">
        <v>139</v>
      </c>
      <c r="F24" s="7" t="s">
        <v>65</v>
      </c>
      <c r="G24" s="14" t="s">
        <v>84</v>
      </c>
      <c r="H24" s="12" t="s">
        <v>85</v>
      </c>
      <c r="I24" s="7"/>
      <c r="J24" s="12"/>
      <c r="K24" s="9"/>
      <c r="L24" s="55">
        <f t="shared" si="0"/>
        <v>0.0017934027777777777</v>
      </c>
      <c r="M24" s="31"/>
      <c r="N24" s="27">
        <f t="shared" si="1"/>
        <v>26.500000000000007</v>
      </c>
      <c r="O24" s="93">
        <v>5</v>
      </c>
      <c r="P24" s="6" t="str">
        <f t="shared" si="2"/>
        <v>II разр.</v>
      </c>
      <c r="Q24" s="5">
        <v>2</v>
      </c>
      <c r="R24" s="18">
        <v>34.95</v>
      </c>
      <c r="S24" s="18"/>
      <c r="V24" s="4"/>
      <c r="W24" s="4"/>
      <c r="X24" s="7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 ht="15" customHeight="1">
      <c r="A25" s="6">
        <v>18</v>
      </c>
      <c r="B25" s="7">
        <v>61</v>
      </c>
      <c r="C25" s="7" t="s">
        <v>57</v>
      </c>
      <c r="D25" s="14" t="s">
        <v>146</v>
      </c>
      <c r="E25" s="22" t="s">
        <v>147</v>
      </c>
      <c r="F25" s="7" t="s">
        <v>34</v>
      </c>
      <c r="G25" s="14" t="s">
        <v>60</v>
      </c>
      <c r="H25" s="12" t="s">
        <v>61</v>
      </c>
      <c r="I25" s="7"/>
      <c r="J25" s="12"/>
      <c r="K25" s="8"/>
      <c r="L25" s="55">
        <f t="shared" si="0"/>
        <v>0.0017943287037037038</v>
      </c>
      <c r="M25" s="31"/>
      <c r="N25" s="27">
        <f t="shared" si="1"/>
        <v>26.580000000000027</v>
      </c>
      <c r="O25" s="93">
        <v>3</v>
      </c>
      <c r="P25" s="6" t="str">
        <f t="shared" si="2"/>
        <v>II разр.</v>
      </c>
      <c r="Q25" s="5">
        <v>2</v>
      </c>
      <c r="R25" s="18">
        <v>35.03</v>
      </c>
      <c r="S25" s="18"/>
      <c r="V25" s="4"/>
      <c r="W25" s="4"/>
      <c r="X25" s="7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:38" ht="15" customHeight="1">
      <c r="A26" s="6">
        <v>19</v>
      </c>
      <c r="B26" s="7">
        <v>57</v>
      </c>
      <c r="C26" s="7" t="s">
        <v>57</v>
      </c>
      <c r="D26" s="14" t="s">
        <v>169</v>
      </c>
      <c r="E26" s="22" t="s">
        <v>170</v>
      </c>
      <c r="F26" s="7" t="s">
        <v>65</v>
      </c>
      <c r="G26" s="14" t="s">
        <v>70</v>
      </c>
      <c r="H26" s="12" t="s">
        <v>171</v>
      </c>
      <c r="I26" s="7"/>
      <c r="J26" s="12"/>
      <c r="K26" s="9"/>
      <c r="L26" s="55">
        <f t="shared" si="0"/>
        <v>0.0018158564814814812</v>
      </c>
      <c r="M26" s="31"/>
      <c r="N26" s="27">
        <f t="shared" si="1"/>
        <v>28.439999999999998</v>
      </c>
      <c r="O26" s="93">
        <v>2</v>
      </c>
      <c r="P26" s="6" t="str">
        <f t="shared" si="2"/>
        <v>II разр.</v>
      </c>
      <c r="Q26" s="5">
        <v>2</v>
      </c>
      <c r="R26" s="18">
        <v>36.89</v>
      </c>
      <c r="S26" s="18"/>
      <c r="V26" s="4"/>
      <c r="W26" s="4"/>
      <c r="X26" s="7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 ht="15" customHeight="1">
      <c r="A27" s="6">
        <v>20</v>
      </c>
      <c r="B27" s="7">
        <v>52</v>
      </c>
      <c r="C27" s="7" t="s">
        <v>62</v>
      </c>
      <c r="D27" s="14" t="s">
        <v>156</v>
      </c>
      <c r="E27" s="22" t="s">
        <v>157</v>
      </c>
      <c r="F27" s="7" t="s">
        <v>65</v>
      </c>
      <c r="G27" s="14" t="s">
        <v>66</v>
      </c>
      <c r="H27" s="12" t="s">
        <v>67</v>
      </c>
      <c r="I27" s="7"/>
      <c r="J27" s="12"/>
      <c r="K27" s="9"/>
      <c r="L27" s="55">
        <f t="shared" si="0"/>
        <v>0.0018297453703703705</v>
      </c>
      <c r="M27" s="31"/>
      <c r="N27" s="27">
        <f t="shared" si="1"/>
        <v>29.640000000000025</v>
      </c>
      <c r="O27" s="93">
        <v>1</v>
      </c>
      <c r="P27" s="6" t="str">
        <f t="shared" si="2"/>
        <v>II разр.</v>
      </c>
      <c r="Q27" s="5">
        <v>2</v>
      </c>
      <c r="R27" s="18">
        <v>38.09</v>
      </c>
      <c r="S27" s="18"/>
      <c r="V27" s="4"/>
      <c r="W27" s="4"/>
      <c r="X27" s="7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15" customHeight="1">
      <c r="A28" s="6">
        <v>21</v>
      </c>
      <c r="B28" s="7">
        <v>54</v>
      </c>
      <c r="C28" s="7" t="s">
        <v>62</v>
      </c>
      <c r="D28" s="14" t="s">
        <v>158</v>
      </c>
      <c r="E28" s="22" t="s">
        <v>159</v>
      </c>
      <c r="F28" s="7" t="s">
        <v>91</v>
      </c>
      <c r="G28" s="14" t="s">
        <v>70</v>
      </c>
      <c r="H28" s="12" t="s">
        <v>71</v>
      </c>
      <c r="I28" s="7"/>
      <c r="J28" s="12"/>
      <c r="K28" s="9"/>
      <c r="L28" s="55">
        <f t="shared" si="0"/>
        <v>0.0018598379629629629</v>
      </c>
      <c r="M28" s="31"/>
      <c r="N28" s="27">
        <f t="shared" si="1"/>
        <v>32.24000000000001</v>
      </c>
      <c r="O28" s="93">
        <v>1</v>
      </c>
      <c r="P28" s="6" t="str">
        <f t="shared" si="2"/>
        <v>II разр.</v>
      </c>
      <c r="Q28" s="5">
        <v>2</v>
      </c>
      <c r="R28" s="18">
        <v>40.69</v>
      </c>
      <c r="S28" s="18"/>
      <c r="V28" s="4"/>
      <c r="W28" s="4"/>
      <c r="X28" s="7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15" customHeight="1">
      <c r="A29" s="6">
        <v>22</v>
      </c>
      <c r="B29" s="7">
        <v>77</v>
      </c>
      <c r="C29" s="7" t="s">
        <v>62</v>
      </c>
      <c r="D29" s="14" t="s">
        <v>166</v>
      </c>
      <c r="E29" s="22" t="s">
        <v>167</v>
      </c>
      <c r="F29" s="7" t="s">
        <v>91</v>
      </c>
      <c r="G29" s="14" t="s">
        <v>87</v>
      </c>
      <c r="H29" s="12" t="s">
        <v>168</v>
      </c>
      <c r="I29" s="7"/>
      <c r="J29" s="12"/>
      <c r="K29" s="9"/>
      <c r="L29" s="55">
        <f t="shared" si="0"/>
        <v>0.0018633101851851853</v>
      </c>
      <c r="M29" s="31"/>
      <c r="N29" s="27">
        <f t="shared" si="1"/>
        <v>32.54000000000003</v>
      </c>
      <c r="O29" s="93">
        <v>1</v>
      </c>
      <c r="P29" s="6" t="str">
        <f t="shared" si="2"/>
        <v>II разр.</v>
      </c>
      <c r="Q29" s="5">
        <v>2</v>
      </c>
      <c r="R29" s="18">
        <v>40.99</v>
      </c>
      <c r="S29" s="18"/>
      <c r="V29" s="4"/>
      <c r="W29" s="4"/>
      <c r="X29" s="7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15" customHeight="1">
      <c r="A30" s="6">
        <v>23</v>
      </c>
      <c r="B30" s="7">
        <v>50</v>
      </c>
      <c r="C30" s="7" t="s">
        <v>62</v>
      </c>
      <c r="D30" s="14" t="s">
        <v>150</v>
      </c>
      <c r="E30" s="22" t="s">
        <v>151</v>
      </c>
      <c r="F30" s="7" t="s">
        <v>91</v>
      </c>
      <c r="G30" s="14" t="s">
        <v>66</v>
      </c>
      <c r="H30" s="12" t="s">
        <v>67</v>
      </c>
      <c r="I30" s="7"/>
      <c r="J30" s="12"/>
      <c r="K30" s="9"/>
      <c r="L30" s="55">
        <f t="shared" si="0"/>
        <v>0.001977314814814815</v>
      </c>
      <c r="M30" s="31"/>
      <c r="N30" s="27">
        <f t="shared" si="1"/>
        <v>42.390000000000036</v>
      </c>
      <c r="O30" s="93">
        <v>1</v>
      </c>
      <c r="P30" s="6" t="str">
        <f t="shared" si="2"/>
        <v>III разр.</v>
      </c>
      <c r="Q30" s="5">
        <v>2</v>
      </c>
      <c r="R30" s="18">
        <v>50.84</v>
      </c>
      <c r="S30" s="18"/>
      <c r="V30" s="4"/>
      <c r="W30" s="4"/>
      <c r="X30" s="7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ht="15" customHeight="1">
      <c r="A31" s="6">
        <v>24</v>
      </c>
      <c r="B31" s="7">
        <v>55</v>
      </c>
      <c r="C31" s="7" t="s">
        <v>62</v>
      </c>
      <c r="D31" s="14" t="s">
        <v>140</v>
      </c>
      <c r="E31" s="22">
        <v>36294</v>
      </c>
      <c r="F31" s="7" t="s">
        <v>141</v>
      </c>
      <c r="G31" s="14" t="s">
        <v>70</v>
      </c>
      <c r="H31" s="12" t="s">
        <v>71</v>
      </c>
      <c r="I31" s="7"/>
      <c r="J31" s="12"/>
      <c r="K31" s="9"/>
      <c r="L31" s="55">
        <f t="shared" si="0"/>
        <v>0.0020050925925925926</v>
      </c>
      <c r="M31" s="31"/>
      <c r="N31" s="27">
        <f t="shared" si="1"/>
        <v>44.79000000000002</v>
      </c>
      <c r="O31" s="93">
        <v>1</v>
      </c>
      <c r="P31" s="6" t="str">
        <f t="shared" si="2"/>
        <v>III разр.</v>
      </c>
      <c r="Q31" s="5">
        <v>2</v>
      </c>
      <c r="R31" s="18">
        <v>53.24</v>
      </c>
      <c r="S31" s="18"/>
      <c r="V31" s="4"/>
      <c r="W31" s="4"/>
      <c r="X31" s="7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ht="15" customHeight="1">
      <c r="A32" s="6">
        <v>25</v>
      </c>
      <c r="B32" s="7">
        <v>71</v>
      </c>
      <c r="C32" s="7" t="s">
        <v>62</v>
      </c>
      <c r="D32" s="14" t="s">
        <v>160</v>
      </c>
      <c r="E32" s="22">
        <v>35995</v>
      </c>
      <c r="F32" s="7" t="s">
        <v>91</v>
      </c>
      <c r="G32" s="14" t="s">
        <v>74</v>
      </c>
      <c r="H32" s="12" t="s">
        <v>75</v>
      </c>
      <c r="I32" s="7"/>
      <c r="J32" s="12"/>
      <c r="K32" s="9"/>
      <c r="L32" s="55">
        <f t="shared" si="0"/>
        <v>0.0020067129629629627</v>
      </c>
      <c r="M32" s="31"/>
      <c r="N32" s="27">
        <f t="shared" si="1"/>
        <v>44.93</v>
      </c>
      <c r="O32" s="93">
        <v>1</v>
      </c>
      <c r="P32" s="6" t="str">
        <f t="shared" si="2"/>
        <v>III разр.</v>
      </c>
      <c r="Q32" s="5">
        <v>2</v>
      </c>
      <c r="R32" s="18">
        <v>53.38</v>
      </c>
      <c r="S32" s="18"/>
      <c r="V32" s="4"/>
      <c r="W32" s="4"/>
      <c r="X32" s="7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ht="15" customHeight="1">
      <c r="A33" s="6">
        <v>26</v>
      </c>
      <c r="B33" s="7">
        <v>78</v>
      </c>
      <c r="C33" s="7" t="s">
        <v>57</v>
      </c>
      <c r="D33" s="14" t="s">
        <v>172</v>
      </c>
      <c r="E33" s="22">
        <v>36278</v>
      </c>
      <c r="F33" s="7" t="s">
        <v>141</v>
      </c>
      <c r="G33" s="14" t="s">
        <v>87</v>
      </c>
      <c r="H33" s="12" t="s">
        <v>168</v>
      </c>
      <c r="I33" s="7"/>
      <c r="J33" s="12"/>
      <c r="K33" s="9"/>
      <c r="L33" s="55">
        <f t="shared" si="0"/>
        <v>0.0020118055555555553</v>
      </c>
      <c r="M33" s="31"/>
      <c r="N33" s="27">
        <f t="shared" si="1"/>
        <v>45.37</v>
      </c>
      <c r="O33" s="93">
        <v>1</v>
      </c>
      <c r="P33" s="6" t="str">
        <f t="shared" si="2"/>
        <v>III разр.</v>
      </c>
      <c r="Q33" s="5">
        <v>2</v>
      </c>
      <c r="R33" s="18">
        <v>53.82</v>
      </c>
      <c r="S33" s="18"/>
      <c r="V33" s="4"/>
      <c r="W33" s="4"/>
      <c r="X33" s="7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ht="15" customHeight="1">
      <c r="A34" s="6">
        <v>27</v>
      </c>
      <c r="B34" s="7">
        <v>53</v>
      </c>
      <c r="C34" s="7" t="s">
        <v>57</v>
      </c>
      <c r="D34" s="14" t="s">
        <v>149</v>
      </c>
      <c r="E34" s="22">
        <v>36011</v>
      </c>
      <c r="F34" s="7" t="s">
        <v>141</v>
      </c>
      <c r="G34" s="14" t="s">
        <v>66</v>
      </c>
      <c r="H34" s="12" t="s">
        <v>67</v>
      </c>
      <c r="I34" s="7"/>
      <c r="J34" s="12"/>
      <c r="K34" s="9"/>
      <c r="L34" s="55">
        <f t="shared" si="0"/>
        <v>0.0020696759259259258</v>
      </c>
      <c r="M34" s="31"/>
      <c r="N34" s="27">
        <f t="shared" si="1"/>
        <v>50.370000000000005</v>
      </c>
      <c r="O34" s="93">
        <v>1</v>
      </c>
      <c r="P34" s="6" t="str">
        <f t="shared" si="2"/>
        <v>I юн.</v>
      </c>
      <c r="Q34" s="5">
        <v>2</v>
      </c>
      <c r="R34" s="18">
        <v>58.82</v>
      </c>
      <c r="S34" s="18"/>
      <c r="V34" s="4"/>
      <c r="W34" s="4"/>
      <c r="X34" s="7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ht="15" customHeight="1">
      <c r="A35" s="6">
        <v>28</v>
      </c>
      <c r="B35" s="7">
        <v>72</v>
      </c>
      <c r="C35" s="7" t="s">
        <v>62</v>
      </c>
      <c r="D35" s="14" t="s">
        <v>161</v>
      </c>
      <c r="E35" s="22">
        <v>35832</v>
      </c>
      <c r="F35" s="7" t="s">
        <v>91</v>
      </c>
      <c r="G35" s="14" t="s">
        <v>74</v>
      </c>
      <c r="H35" s="12" t="s">
        <v>162</v>
      </c>
      <c r="I35" s="7"/>
      <c r="J35" s="12"/>
      <c r="K35" s="9"/>
      <c r="L35" s="55">
        <f t="shared" si="0"/>
        <v>0.002117939814814815</v>
      </c>
      <c r="M35" s="31"/>
      <c r="N35" s="27">
        <f t="shared" si="1"/>
        <v>54.54000000000004</v>
      </c>
      <c r="O35" s="93">
        <v>1</v>
      </c>
      <c r="P35" s="6" t="str">
        <f t="shared" si="2"/>
        <v>I юн.</v>
      </c>
      <c r="Q35" s="5">
        <v>3</v>
      </c>
      <c r="R35" s="18">
        <v>2.99</v>
      </c>
      <c r="S35" s="18"/>
      <c r="V35" s="4"/>
      <c r="W35" s="4"/>
      <c r="X35" s="7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ht="15" customHeight="1">
      <c r="A36" s="6">
        <v>29</v>
      </c>
      <c r="B36" s="7">
        <v>51</v>
      </c>
      <c r="C36" s="7" t="s">
        <v>57</v>
      </c>
      <c r="D36" s="14" t="s">
        <v>165</v>
      </c>
      <c r="E36" s="22">
        <v>36230</v>
      </c>
      <c r="F36" s="7" t="s">
        <v>91</v>
      </c>
      <c r="G36" s="14" t="s">
        <v>66</v>
      </c>
      <c r="H36" s="12" t="s">
        <v>67</v>
      </c>
      <c r="I36" s="7"/>
      <c r="J36" s="12"/>
      <c r="K36" s="9"/>
      <c r="L36" s="55">
        <f t="shared" si="0"/>
        <v>0.0021511574074074076</v>
      </c>
      <c r="M36" s="31">
        <f>ROUNDDOWN(L36*86400/2,3)</f>
        <v>92.93</v>
      </c>
      <c r="N36" s="27">
        <f t="shared" si="1"/>
        <v>57.41000000000004</v>
      </c>
      <c r="O36" s="93">
        <v>1</v>
      </c>
      <c r="P36" s="6" t="str">
        <f t="shared" si="2"/>
        <v>I юн.</v>
      </c>
      <c r="Q36" s="5">
        <v>3</v>
      </c>
      <c r="R36" s="18">
        <v>5.86</v>
      </c>
      <c r="S36" s="18"/>
      <c r="V36" s="4"/>
      <c r="W36" s="4"/>
      <c r="X36" s="7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ht="15" customHeight="1">
      <c r="A37" s="6"/>
      <c r="B37" s="7">
        <v>79</v>
      </c>
      <c r="C37" s="7" t="s">
        <v>57</v>
      </c>
      <c r="D37" s="14" t="s">
        <v>142</v>
      </c>
      <c r="E37" s="22">
        <v>36060</v>
      </c>
      <c r="F37" s="7" t="s">
        <v>65</v>
      </c>
      <c r="G37" s="14" t="s">
        <v>87</v>
      </c>
      <c r="H37" s="12" t="s">
        <v>143</v>
      </c>
      <c r="I37" s="7"/>
      <c r="J37" s="12"/>
      <c r="K37" s="9"/>
      <c r="L37" s="55" t="s">
        <v>204</v>
      </c>
      <c r="M37" s="31"/>
      <c r="N37" s="27"/>
      <c r="O37" s="93"/>
      <c r="P37" s="6">
        <f t="shared" si="2"/>
      </c>
      <c r="Q37" s="5"/>
      <c r="R37" s="18"/>
      <c r="S37" s="18"/>
      <c r="V37" s="4"/>
      <c r="W37" s="4"/>
      <c r="X37" s="7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ht="7.5" customHeight="1" thickBot="1">
      <c r="A38" s="32"/>
      <c r="B38" s="33"/>
      <c r="C38" s="33"/>
      <c r="D38" s="38"/>
      <c r="E38" s="64"/>
      <c r="F38" s="33"/>
      <c r="G38" s="33"/>
      <c r="H38" s="39"/>
      <c r="I38" s="33"/>
      <c r="J38" s="39"/>
      <c r="K38" s="65"/>
      <c r="L38" s="66"/>
      <c r="M38" s="67"/>
      <c r="N38" s="59"/>
      <c r="O38" s="89"/>
      <c r="P38" s="32"/>
      <c r="Q38" s="5"/>
      <c r="R38" s="18"/>
      <c r="S38" s="18"/>
      <c r="V38" s="4"/>
      <c r="W38" s="4"/>
      <c r="X38" s="7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ht="14.25" customHeight="1" thickTop="1"/>
    <row r="40" spans="2:12" ht="15" customHeight="1">
      <c r="B40" s="84" t="s">
        <v>203</v>
      </c>
      <c r="D40" s="79"/>
      <c r="E40" s="79"/>
      <c r="F40" s="79"/>
      <c r="G40" s="83"/>
      <c r="H40" s="83"/>
      <c r="L40" s="83" t="s">
        <v>48</v>
      </c>
    </row>
    <row r="41" spans="2:12" ht="15" customHeight="1">
      <c r="B41" s="84" t="s">
        <v>206</v>
      </c>
      <c r="D41" s="80"/>
      <c r="E41" s="81"/>
      <c r="F41" s="82"/>
      <c r="G41" s="83"/>
      <c r="H41" s="83"/>
      <c r="I41" s="76" t="s">
        <v>33</v>
      </c>
      <c r="L41" s="83" t="s">
        <v>47</v>
      </c>
    </row>
    <row r="42" spans="7:12" ht="15" customHeight="1">
      <c r="G42" s="83"/>
      <c r="H42" s="83"/>
      <c r="L42" s="83" t="s">
        <v>205</v>
      </c>
    </row>
    <row r="48" ht="6.75" customHeight="1"/>
    <row r="50" spans="1:15" ht="12.75">
      <c r="A50" s="125" t="s">
        <v>46</v>
      </c>
      <c r="B50" s="125"/>
      <c r="C50" s="125"/>
      <c r="D50" s="125"/>
      <c r="K50" s="126" t="s">
        <v>137</v>
      </c>
      <c r="L50" s="126"/>
      <c r="M50" s="126"/>
      <c r="N50" s="126"/>
      <c r="O50" s="126"/>
    </row>
    <row r="55" spans="4:10" ht="12.75">
      <c r="D55" s="77"/>
      <c r="E55" s="77"/>
      <c r="F55" s="77"/>
      <c r="G55" s="77"/>
      <c r="H55" s="77"/>
      <c r="I55" s="77"/>
      <c r="J55" s="77"/>
    </row>
  </sheetData>
  <sheetProtection/>
  <mergeCells count="8">
    <mergeCell ref="A50:D50"/>
    <mergeCell ref="K50:O50"/>
    <mergeCell ref="C6:J6"/>
    <mergeCell ref="A2:P2"/>
    <mergeCell ref="A3:P3"/>
    <mergeCell ref="A4:D4"/>
    <mergeCell ref="J4:P4"/>
    <mergeCell ref="L6:N6"/>
  </mergeCells>
  <printOptions/>
  <pageMargins left="0.2755905511811024" right="0.1968503937007874" top="0.3937007874015748" bottom="0.3937007874015748" header="0.5118110236220472" footer="0.3937007874015748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rgb="FFFF0000"/>
  </sheetPr>
  <dimension ref="A2:AF46"/>
  <sheetViews>
    <sheetView tabSelected="1" view="pageBreakPreview" zoomScale="145" zoomScaleNormal="130" zoomScaleSheetLayoutView="145" zoomScalePageLayoutView="0" workbookViewId="0" topLeftCell="A46">
      <selection activeCell="G39" sqref="G39"/>
    </sheetView>
  </sheetViews>
  <sheetFormatPr defaultColWidth="9.140625" defaultRowHeight="12.75"/>
  <cols>
    <col min="1" max="1" width="5.57421875" style="1" customWidth="1"/>
    <col min="2" max="2" width="5.140625" style="1" customWidth="1"/>
    <col min="3" max="3" width="6.140625" style="1" customWidth="1"/>
    <col min="4" max="4" width="23.421875" style="1" customWidth="1"/>
    <col min="5" max="5" width="2.421875" style="1" hidden="1" customWidth="1"/>
    <col min="6" max="6" width="8.00390625" style="1" customWidth="1"/>
    <col min="7" max="7" width="23.28125" style="1" customWidth="1"/>
    <col min="8" max="8" width="20.7109375" style="1" hidden="1" customWidth="1"/>
    <col min="9" max="9" width="22.7109375" style="1" hidden="1" customWidth="1"/>
    <col min="10" max="10" width="15.28125" style="1" hidden="1" customWidth="1"/>
    <col min="11" max="11" width="0.71875" style="1" hidden="1" customWidth="1"/>
    <col min="12" max="12" width="8.28125" style="1" customWidth="1"/>
    <col min="13" max="13" width="7.28125" style="1" hidden="1" customWidth="1"/>
    <col min="14" max="14" width="6.7109375" style="1" customWidth="1"/>
    <col min="15" max="15" width="6.7109375" style="90" customWidth="1"/>
    <col min="16" max="16" width="7.8515625" style="1" customWidth="1"/>
    <col min="17" max="17" width="2.8515625" style="1" customWidth="1"/>
    <col min="18" max="22" width="9.140625" style="1" customWidth="1"/>
    <col min="23" max="23" width="5.421875" style="1" customWidth="1"/>
    <col min="24" max="24" width="4.28125" style="1" customWidth="1"/>
    <col min="25" max="25" width="26.8515625" style="1" customWidth="1"/>
    <col min="26" max="16384" width="9.140625" style="1" customWidth="1"/>
  </cols>
  <sheetData>
    <row r="1" ht="14.25" customHeight="1"/>
    <row r="2" spans="1:16" ht="33" customHeight="1">
      <c r="A2" s="132" t="str">
        <f>N_sor1</f>
        <v>"VII Зимняя Спартакиада учащихся России 2015 года"  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1:16" ht="35.25" customHeight="1">
      <c r="A3" s="132" t="str">
        <f>N_sor2</f>
        <v>по конькобежному спорту  (II этап)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21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ht="33.75" customHeight="1" thickBot="1">
      <c r="A5" s="135" t="s">
        <v>20</v>
      </c>
      <c r="B5" s="135"/>
      <c r="C5" s="135"/>
      <c r="D5" s="135"/>
      <c r="E5" s="121"/>
      <c r="F5" s="121"/>
      <c r="G5" s="121"/>
      <c r="H5" s="121"/>
      <c r="I5" s="121"/>
      <c r="J5" s="130" t="str">
        <f>D_d3</f>
        <v>28 января 2015 г.</v>
      </c>
      <c r="K5" s="131"/>
      <c r="L5" s="131"/>
      <c r="M5" s="131"/>
      <c r="N5" s="131"/>
      <c r="O5" s="131"/>
      <c r="P5" s="131"/>
    </row>
    <row r="6" spans="1:16" ht="31.5" customHeight="1" thickTop="1">
      <c r="A6" s="122"/>
      <c r="B6" s="122"/>
      <c r="C6" s="122"/>
      <c r="D6" s="122"/>
      <c r="E6" s="123"/>
      <c r="F6" s="123"/>
      <c r="G6" s="123"/>
      <c r="H6" s="123"/>
      <c r="I6" s="123"/>
      <c r="J6" s="113"/>
      <c r="K6" s="114"/>
      <c r="L6" s="114"/>
      <c r="M6" s="114"/>
      <c r="N6" s="114"/>
      <c r="O6" s="114"/>
      <c r="P6" s="114"/>
    </row>
    <row r="7" spans="2:32" ht="33" customHeight="1">
      <c r="B7" s="15"/>
      <c r="C7" s="124" t="str">
        <f>N_un</f>
        <v>Юноши  (ЦФО)</v>
      </c>
      <c r="D7" s="124"/>
      <c r="E7" s="124"/>
      <c r="F7" s="124"/>
      <c r="G7" s="124"/>
      <c r="H7" s="124"/>
      <c r="I7" s="124"/>
      <c r="J7" s="124"/>
      <c r="K7" s="15"/>
      <c r="L7" s="124" t="s">
        <v>49</v>
      </c>
      <c r="M7" s="124"/>
      <c r="N7" s="124"/>
      <c r="O7" s="87"/>
      <c r="P7" s="15"/>
      <c r="Q7" s="3"/>
      <c r="R7" s="4">
        <v>37.5</v>
      </c>
      <c r="S7" s="4">
        <v>35.4</v>
      </c>
      <c r="T7" s="4"/>
      <c r="U7" s="4"/>
      <c r="V7" s="4"/>
      <c r="W7" s="4"/>
      <c r="X7" s="7"/>
      <c r="Y7" s="4"/>
      <c r="Z7" s="4"/>
      <c r="AA7" s="4"/>
      <c r="AB7" s="4"/>
      <c r="AC7" s="4"/>
      <c r="AD7" s="4"/>
      <c r="AE7" s="4"/>
      <c r="AF7" s="4"/>
    </row>
    <row r="8" spans="1:32" ht="20.25" customHeight="1" thickBot="1">
      <c r="A8" s="2" t="s">
        <v>4</v>
      </c>
      <c r="B8" s="2" t="s">
        <v>0</v>
      </c>
      <c r="C8" s="10" t="s">
        <v>6</v>
      </c>
      <c r="D8" s="2" t="s">
        <v>2</v>
      </c>
      <c r="E8" s="2"/>
      <c r="F8" s="2" t="s">
        <v>1</v>
      </c>
      <c r="G8" s="2" t="s">
        <v>45</v>
      </c>
      <c r="H8" s="2" t="s">
        <v>45</v>
      </c>
      <c r="I8" s="2"/>
      <c r="J8" s="2" t="s">
        <v>7</v>
      </c>
      <c r="K8" s="2"/>
      <c r="L8" s="11" t="s">
        <v>3</v>
      </c>
      <c r="M8" s="11" t="s">
        <v>8</v>
      </c>
      <c r="N8" s="11" t="s">
        <v>11</v>
      </c>
      <c r="O8" s="2" t="s">
        <v>8</v>
      </c>
      <c r="P8" s="2" t="s">
        <v>5</v>
      </c>
      <c r="Q8" s="3"/>
      <c r="R8" s="18"/>
      <c r="S8" s="18"/>
      <c r="T8" s="4"/>
      <c r="U8" s="4"/>
      <c r="V8" s="4"/>
      <c r="W8" s="4"/>
      <c r="X8" s="7"/>
      <c r="Y8" s="4"/>
      <c r="Z8" s="4"/>
      <c r="AA8" s="4"/>
      <c r="AB8" s="4"/>
      <c r="AC8" s="4"/>
      <c r="AD8" s="4"/>
      <c r="AE8" s="4"/>
      <c r="AF8" s="4"/>
    </row>
    <row r="9" spans="1:32" ht="15.75" customHeight="1" thickTop="1">
      <c r="A9" s="6">
        <v>1</v>
      </c>
      <c r="B9" s="23">
        <v>96</v>
      </c>
      <c r="C9" s="48" t="s">
        <v>57</v>
      </c>
      <c r="D9" s="28" t="s">
        <v>133</v>
      </c>
      <c r="E9" s="29">
        <v>35628</v>
      </c>
      <c r="F9" s="30" t="s">
        <v>44</v>
      </c>
      <c r="G9" s="28" t="s">
        <v>112</v>
      </c>
      <c r="H9" s="26" t="s">
        <v>134</v>
      </c>
      <c r="I9" s="13"/>
      <c r="J9" s="13"/>
      <c r="K9" s="61"/>
      <c r="L9" s="53">
        <f aca="true" t="shared" si="0" ref="L9:L28">(Q9*60+R9)/86400</f>
        <v>0.004821527777777778</v>
      </c>
      <c r="M9" s="52">
        <f>ROUNDDOWN(L9*86400/2,3)</f>
        <v>208.29</v>
      </c>
      <c r="N9" s="54">
        <f>(L9-L$9)*86400</f>
        <v>0</v>
      </c>
      <c r="O9" s="93">
        <v>80</v>
      </c>
      <c r="P9" s="6" t="s">
        <v>34</v>
      </c>
      <c r="Q9" s="3">
        <v>6</v>
      </c>
      <c r="R9" s="18">
        <v>56.58</v>
      </c>
      <c r="S9" s="18"/>
      <c r="T9" s="4"/>
      <c r="U9" s="4"/>
      <c r="V9" s="4"/>
      <c r="W9" s="4"/>
      <c r="X9" s="7"/>
      <c r="Y9" s="4"/>
      <c r="Z9" s="4"/>
      <c r="AA9" s="4"/>
      <c r="AB9" s="4"/>
      <c r="AC9" s="4"/>
      <c r="AD9" s="4"/>
      <c r="AE9" s="4"/>
      <c r="AF9" s="4"/>
    </row>
    <row r="10" spans="1:32" ht="15.75" customHeight="1">
      <c r="A10" s="6">
        <v>2</v>
      </c>
      <c r="B10" s="7">
        <v>100</v>
      </c>
      <c r="C10" s="7" t="s">
        <v>57</v>
      </c>
      <c r="D10" s="16" t="s">
        <v>126</v>
      </c>
      <c r="E10" s="25" t="s">
        <v>127</v>
      </c>
      <c r="F10" s="17" t="s">
        <v>34</v>
      </c>
      <c r="G10" s="16" t="s">
        <v>118</v>
      </c>
      <c r="H10" s="13" t="s">
        <v>128</v>
      </c>
      <c r="I10" s="13"/>
      <c r="J10" s="13"/>
      <c r="K10" s="60"/>
      <c r="L10" s="55">
        <f t="shared" si="0"/>
        <v>0.0049343749999999995</v>
      </c>
      <c r="M10" s="31"/>
      <c r="N10" s="27">
        <f aca="true" t="shared" si="1" ref="N10:N28">(L10-L$9)*86400</f>
        <v>9.74999999999995</v>
      </c>
      <c r="O10" s="93">
        <v>70</v>
      </c>
      <c r="P10" s="6" t="s">
        <v>34</v>
      </c>
      <c r="Q10" s="3">
        <v>7</v>
      </c>
      <c r="R10" s="18">
        <v>6.33</v>
      </c>
      <c r="S10" s="18"/>
      <c r="T10" s="4"/>
      <c r="U10" s="4"/>
      <c r="V10" s="4"/>
      <c r="W10" s="4"/>
      <c r="X10" s="7"/>
      <c r="Y10" s="4"/>
      <c r="Z10" s="4"/>
      <c r="AA10" s="4"/>
      <c r="AB10" s="4"/>
      <c r="AC10" s="4"/>
      <c r="AD10" s="4"/>
      <c r="AE10" s="4"/>
      <c r="AF10" s="4"/>
    </row>
    <row r="11" spans="1:32" ht="15.75" customHeight="1">
      <c r="A11" s="6">
        <v>3</v>
      </c>
      <c r="B11" s="7">
        <v>88</v>
      </c>
      <c r="C11" s="7" t="s">
        <v>57</v>
      </c>
      <c r="D11" s="16" t="s">
        <v>131</v>
      </c>
      <c r="E11" s="25" t="s">
        <v>132</v>
      </c>
      <c r="F11" s="17" t="s">
        <v>34</v>
      </c>
      <c r="G11" s="16" t="s">
        <v>70</v>
      </c>
      <c r="H11" s="13" t="s">
        <v>71</v>
      </c>
      <c r="I11" s="13"/>
      <c r="J11" s="13"/>
      <c r="K11" s="60"/>
      <c r="L11" s="55">
        <f t="shared" si="0"/>
        <v>0.005078587962962964</v>
      </c>
      <c r="M11" s="31"/>
      <c r="N11" s="27">
        <f t="shared" si="1"/>
        <v>22.210000000000043</v>
      </c>
      <c r="O11" s="93">
        <v>60</v>
      </c>
      <c r="P11" s="6" t="s">
        <v>34</v>
      </c>
      <c r="Q11" s="3">
        <v>7</v>
      </c>
      <c r="R11" s="18">
        <v>18.79</v>
      </c>
      <c r="S11" s="18"/>
      <c r="T11" s="4"/>
      <c r="U11" s="4"/>
      <c r="V11" s="4"/>
      <c r="W11" s="4"/>
      <c r="X11" s="7"/>
      <c r="Y11" s="4"/>
      <c r="Z11" s="4"/>
      <c r="AA11" s="4"/>
      <c r="AB11" s="4"/>
      <c r="AC11" s="4"/>
      <c r="AD11" s="4"/>
      <c r="AE11" s="4"/>
      <c r="AF11" s="4"/>
    </row>
    <row r="12" spans="1:32" ht="15.75" customHeight="1">
      <c r="A12" s="6">
        <v>4</v>
      </c>
      <c r="B12" s="7">
        <v>98</v>
      </c>
      <c r="C12" s="7" t="s">
        <v>57</v>
      </c>
      <c r="D12" s="16" t="s">
        <v>116</v>
      </c>
      <c r="E12" s="25" t="s">
        <v>117</v>
      </c>
      <c r="F12" s="17" t="s">
        <v>34</v>
      </c>
      <c r="G12" s="16" t="s">
        <v>118</v>
      </c>
      <c r="H12" s="13" t="s">
        <v>119</v>
      </c>
      <c r="I12" s="13"/>
      <c r="J12" s="13"/>
      <c r="K12" s="60"/>
      <c r="L12" s="55">
        <f t="shared" si="0"/>
        <v>0.005102199074074074</v>
      </c>
      <c r="M12" s="31"/>
      <c r="N12" s="27">
        <f t="shared" si="1"/>
        <v>24.249999999999993</v>
      </c>
      <c r="O12" s="93">
        <v>50</v>
      </c>
      <c r="P12" s="6" t="s">
        <v>34</v>
      </c>
      <c r="Q12" s="3">
        <v>7</v>
      </c>
      <c r="R12" s="18">
        <v>20.83</v>
      </c>
      <c r="S12" s="18"/>
      <c r="T12" s="4"/>
      <c r="U12" s="4"/>
      <c r="V12" s="4"/>
      <c r="W12" s="4"/>
      <c r="X12" s="7"/>
      <c r="Y12" s="4"/>
      <c r="Z12" s="4"/>
      <c r="AA12" s="4"/>
      <c r="AB12" s="4"/>
      <c r="AC12" s="4"/>
      <c r="AD12" s="4"/>
      <c r="AE12" s="4"/>
      <c r="AF12" s="4"/>
    </row>
    <row r="13" spans="1:32" ht="15.75" customHeight="1">
      <c r="A13" s="6">
        <v>5</v>
      </c>
      <c r="B13" s="7">
        <v>94</v>
      </c>
      <c r="C13" s="7" t="s">
        <v>62</v>
      </c>
      <c r="D13" s="16" t="s">
        <v>129</v>
      </c>
      <c r="E13" s="25" t="s">
        <v>130</v>
      </c>
      <c r="F13" s="17" t="s">
        <v>34</v>
      </c>
      <c r="G13" s="16" t="s">
        <v>112</v>
      </c>
      <c r="H13" s="13" t="s">
        <v>113</v>
      </c>
      <c r="I13" s="13"/>
      <c r="J13" s="13"/>
      <c r="K13" s="60"/>
      <c r="L13" s="55">
        <f t="shared" si="0"/>
        <v>0.005127314814814815</v>
      </c>
      <c r="M13" s="31"/>
      <c r="N13" s="27">
        <f t="shared" si="1"/>
        <v>26.41999999999997</v>
      </c>
      <c r="O13" s="93">
        <v>45</v>
      </c>
      <c r="P13" s="6" t="s">
        <v>34</v>
      </c>
      <c r="Q13" s="3">
        <v>7</v>
      </c>
      <c r="R13" s="18">
        <v>23</v>
      </c>
      <c r="S13" s="18"/>
      <c r="T13" s="4"/>
      <c r="U13" s="4"/>
      <c r="V13" s="4"/>
      <c r="W13" s="4"/>
      <c r="X13" s="7"/>
      <c r="Y13" s="4"/>
      <c r="Z13" s="4"/>
      <c r="AA13" s="4"/>
      <c r="AB13" s="4"/>
      <c r="AC13" s="4"/>
      <c r="AD13" s="4"/>
      <c r="AE13" s="4"/>
      <c r="AF13" s="4"/>
    </row>
    <row r="14" spans="1:32" ht="15.75" customHeight="1">
      <c r="A14" s="6">
        <v>6</v>
      </c>
      <c r="B14" s="7">
        <v>99</v>
      </c>
      <c r="C14" s="7" t="s">
        <v>62</v>
      </c>
      <c r="D14" s="16" t="s">
        <v>122</v>
      </c>
      <c r="E14" s="25" t="s">
        <v>123</v>
      </c>
      <c r="F14" s="17" t="s">
        <v>34</v>
      </c>
      <c r="G14" s="16" t="s">
        <v>118</v>
      </c>
      <c r="H14" s="13" t="s">
        <v>119</v>
      </c>
      <c r="I14" s="13"/>
      <c r="J14" s="13"/>
      <c r="K14" s="60"/>
      <c r="L14" s="55">
        <f t="shared" si="0"/>
        <v>0.005157407407407407</v>
      </c>
      <c r="M14" s="31"/>
      <c r="N14" s="27">
        <f t="shared" si="1"/>
        <v>29.019999999999992</v>
      </c>
      <c r="O14" s="93">
        <v>40</v>
      </c>
      <c r="P14" s="6" t="s">
        <v>34</v>
      </c>
      <c r="Q14" s="3">
        <v>7</v>
      </c>
      <c r="R14" s="18">
        <v>25.6</v>
      </c>
      <c r="S14" s="18"/>
      <c r="T14" s="4"/>
      <c r="U14" s="4"/>
      <c r="V14" s="4"/>
      <c r="W14" s="4"/>
      <c r="X14" s="7"/>
      <c r="Y14" s="4"/>
      <c r="Z14" s="4"/>
      <c r="AA14" s="4"/>
      <c r="AB14" s="4"/>
      <c r="AC14" s="4"/>
      <c r="AD14" s="4"/>
      <c r="AE14" s="4"/>
      <c r="AF14" s="4"/>
    </row>
    <row r="15" spans="1:32" ht="15.75" customHeight="1">
      <c r="A15" s="6">
        <v>7</v>
      </c>
      <c r="B15" s="7">
        <v>97</v>
      </c>
      <c r="C15" s="7" t="s">
        <v>62</v>
      </c>
      <c r="D15" s="16" t="s">
        <v>135</v>
      </c>
      <c r="E15" s="25" t="s">
        <v>136</v>
      </c>
      <c r="F15" s="17" t="s">
        <v>34</v>
      </c>
      <c r="G15" s="16" t="s">
        <v>118</v>
      </c>
      <c r="H15" s="13" t="s">
        <v>119</v>
      </c>
      <c r="I15" s="13"/>
      <c r="J15" s="13"/>
      <c r="K15" s="12"/>
      <c r="L15" s="55">
        <f t="shared" si="0"/>
        <v>0.0052244212962962965</v>
      </c>
      <c r="M15" s="31">
        <f>ROUNDDOWN(L15*86400/2,3)</f>
        <v>225.695</v>
      </c>
      <c r="N15" s="27">
        <f t="shared" si="1"/>
        <v>34.81</v>
      </c>
      <c r="O15" s="93">
        <v>35</v>
      </c>
      <c r="P15" s="6" t="s">
        <v>34</v>
      </c>
      <c r="Q15" s="3">
        <v>7</v>
      </c>
      <c r="R15" s="18">
        <v>31.39</v>
      </c>
      <c r="S15" s="18"/>
      <c r="T15" s="4"/>
      <c r="U15" s="4"/>
      <c r="V15" s="4"/>
      <c r="W15" s="4"/>
      <c r="X15" s="7"/>
      <c r="Y15" s="4"/>
      <c r="Z15" s="4"/>
      <c r="AA15" s="4"/>
      <c r="AB15" s="4"/>
      <c r="AC15" s="4"/>
      <c r="AD15" s="4"/>
      <c r="AE15" s="4"/>
      <c r="AF15" s="4"/>
    </row>
    <row r="16" spans="1:32" ht="15.75" customHeight="1">
      <c r="A16" s="6">
        <v>8</v>
      </c>
      <c r="B16" s="7">
        <v>87</v>
      </c>
      <c r="C16" s="7" t="s">
        <v>62</v>
      </c>
      <c r="D16" s="16" t="s">
        <v>108</v>
      </c>
      <c r="E16" s="25" t="s">
        <v>109</v>
      </c>
      <c r="F16" s="17" t="s">
        <v>34</v>
      </c>
      <c r="G16" s="16" t="s">
        <v>70</v>
      </c>
      <c r="H16" s="13" t="s">
        <v>71</v>
      </c>
      <c r="I16" s="13"/>
      <c r="J16" s="13"/>
      <c r="K16" s="60"/>
      <c r="L16" s="55">
        <f t="shared" si="0"/>
        <v>0.005246296296296296</v>
      </c>
      <c r="M16" s="31"/>
      <c r="N16" s="27">
        <f t="shared" si="1"/>
        <v>36.699999999999946</v>
      </c>
      <c r="O16" s="93">
        <v>30</v>
      </c>
      <c r="P16" s="6" t="s">
        <v>34</v>
      </c>
      <c r="Q16" s="3">
        <v>7</v>
      </c>
      <c r="R16" s="18">
        <v>33.28</v>
      </c>
      <c r="S16" s="18"/>
      <c r="T16" s="4"/>
      <c r="U16" s="4"/>
      <c r="V16" s="4"/>
      <c r="W16" s="4"/>
      <c r="X16" s="7"/>
      <c r="Y16" s="4"/>
      <c r="Z16" s="4"/>
      <c r="AA16" s="4"/>
      <c r="AB16" s="4"/>
      <c r="AC16" s="4"/>
      <c r="AD16" s="4"/>
      <c r="AE16" s="4"/>
      <c r="AF16" s="4"/>
    </row>
    <row r="17" spans="1:32" ht="15.75" customHeight="1">
      <c r="A17" s="6">
        <v>9</v>
      </c>
      <c r="B17" s="7">
        <v>91</v>
      </c>
      <c r="C17" s="7" t="s">
        <v>57</v>
      </c>
      <c r="D17" s="16" t="s">
        <v>76</v>
      </c>
      <c r="E17" s="25">
        <v>36314</v>
      </c>
      <c r="F17" s="17" t="s">
        <v>34</v>
      </c>
      <c r="G17" s="16" t="s">
        <v>60</v>
      </c>
      <c r="H17" s="13" t="s">
        <v>61</v>
      </c>
      <c r="I17" s="13"/>
      <c r="J17" s="13"/>
      <c r="K17" s="60"/>
      <c r="L17" s="55">
        <f t="shared" si="0"/>
        <v>0.005430092592592592</v>
      </c>
      <c r="M17" s="31">
        <f aca="true" t="shared" si="2" ref="M17:M30">ROUNDDOWN(L17*86400/2,3)</f>
        <v>234.58</v>
      </c>
      <c r="N17" s="27">
        <f t="shared" si="1"/>
        <v>52.57999999999996</v>
      </c>
      <c r="O17" s="93">
        <v>27</v>
      </c>
      <c r="P17" s="6" t="s">
        <v>43</v>
      </c>
      <c r="Q17" s="3">
        <v>7</v>
      </c>
      <c r="R17" s="18">
        <v>49.16</v>
      </c>
      <c r="S17" s="18"/>
      <c r="T17" s="4"/>
      <c r="U17" s="4"/>
      <c r="V17" s="4"/>
      <c r="W17" s="4"/>
      <c r="X17" s="7"/>
      <c r="Y17" s="4"/>
      <c r="Z17" s="4"/>
      <c r="AA17" s="4"/>
      <c r="AB17" s="4"/>
      <c r="AC17" s="4"/>
      <c r="AD17" s="4"/>
      <c r="AE17" s="4"/>
      <c r="AF17" s="4"/>
    </row>
    <row r="18" spans="1:32" ht="15.75" customHeight="1">
      <c r="A18" s="6">
        <v>10</v>
      </c>
      <c r="B18" s="7">
        <v>81</v>
      </c>
      <c r="C18" s="7" t="s">
        <v>57</v>
      </c>
      <c r="D18" s="16" t="s">
        <v>93</v>
      </c>
      <c r="E18" s="25" t="s">
        <v>94</v>
      </c>
      <c r="F18" s="17" t="s">
        <v>34</v>
      </c>
      <c r="G18" s="16" t="s">
        <v>66</v>
      </c>
      <c r="H18" s="13" t="s">
        <v>67</v>
      </c>
      <c r="I18" s="13"/>
      <c r="J18" s="13"/>
      <c r="K18" s="12"/>
      <c r="L18" s="55">
        <f t="shared" si="0"/>
        <v>0.005571064814814814</v>
      </c>
      <c r="M18" s="31">
        <f t="shared" si="2"/>
        <v>240.67</v>
      </c>
      <c r="N18" s="27">
        <f t="shared" si="1"/>
        <v>64.75999999999995</v>
      </c>
      <c r="O18" s="93">
        <v>24</v>
      </c>
      <c r="P18" s="6" t="s">
        <v>43</v>
      </c>
      <c r="Q18" s="3">
        <v>8</v>
      </c>
      <c r="R18" s="18">
        <v>1.34</v>
      </c>
      <c r="S18" s="18"/>
      <c r="T18" s="4"/>
      <c r="U18" s="4"/>
      <c r="V18" s="4"/>
      <c r="W18" s="4"/>
      <c r="X18" s="7"/>
      <c r="Y18" s="4"/>
      <c r="Z18" s="4"/>
      <c r="AA18" s="4"/>
      <c r="AB18" s="4"/>
      <c r="AC18" s="4"/>
      <c r="AD18" s="4"/>
      <c r="AE18" s="4"/>
      <c r="AF18" s="4"/>
    </row>
    <row r="19" spans="1:32" ht="15.75" customHeight="1">
      <c r="A19" s="6">
        <v>11</v>
      </c>
      <c r="B19" s="7">
        <v>82</v>
      </c>
      <c r="C19" s="7" t="s">
        <v>62</v>
      </c>
      <c r="D19" s="16" t="s">
        <v>102</v>
      </c>
      <c r="E19" s="25" t="s">
        <v>103</v>
      </c>
      <c r="F19" s="17" t="s">
        <v>65</v>
      </c>
      <c r="G19" s="16" t="s">
        <v>66</v>
      </c>
      <c r="H19" s="13" t="s">
        <v>67</v>
      </c>
      <c r="I19" s="13"/>
      <c r="J19" s="13"/>
      <c r="K19" s="12"/>
      <c r="L19" s="55">
        <f t="shared" si="0"/>
        <v>0.005606828703703704</v>
      </c>
      <c r="M19" s="31">
        <f t="shared" si="2"/>
        <v>242.215</v>
      </c>
      <c r="N19" s="27">
        <f t="shared" si="1"/>
        <v>67.85000000000002</v>
      </c>
      <c r="O19" s="93">
        <v>21</v>
      </c>
      <c r="P19" s="6" t="s">
        <v>43</v>
      </c>
      <c r="Q19" s="3">
        <v>8</v>
      </c>
      <c r="R19" s="18">
        <v>4.43</v>
      </c>
      <c r="S19" s="18"/>
      <c r="T19" s="4"/>
      <c r="U19" s="4"/>
      <c r="V19" s="4"/>
      <c r="W19" s="4"/>
      <c r="X19" s="7"/>
      <c r="Y19" s="4"/>
      <c r="Z19" s="4"/>
      <c r="AA19" s="4"/>
      <c r="AB19" s="4"/>
      <c r="AC19" s="4"/>
      <c r="AD19" s="4"/>
      <c r="AE19" s="4"/>
      <c r="AF19" s="4"/>
    </row>
    <row r="20" spans="1:32" ht="15.75" customHeight="1">
      <c r="A20" s="6">
        <v>12</v>
      </c>
      <c r="B20" s="7">
        <v>106</v>
      </c>
      <c r="C20" s="7" t="s">
        <v>62</v>
      </c>
      <c r="D20" s="16" t="s">
        <v>120</v>
      </c>
      <c r="E20" s="25" t="s">
        <v>121</v>
      </c>
      <c r="F20" s="17" t="s">
        <v>65</v>
      </c>
      <c r="G20" s="16" t="s">
        <v>84</v>
      </c>
      <c r="H20" s="13" t="s">
        <v>85</v>
      </c>
      <c r="I20" s="13"/>
      <c r="J20" s="13"/>
      <c r="K20" s="60"/>
      <c r="L20" s="55">
        <f t="shared" si="0"/>
        <v>0.005641666666666666</v>
      </c>
      <c r="M20" s="31">
        <f t="shared" si="2"/>
        <v>243.72</v>
      </c>
      <c r="N20" s="27">
        <f t="shared" si="1"/>
        <v>70.85999999999997</v>
      </c>
      <c r="O20" s="93">
        <v>18</v>
      </c>
      <c r="P20" s="6" t="s">
        <v>43</v>
      </c>
      <c r="Q20" s="3">
        <v>8</v>
      </c>
      <c r="R20" s="18">
        <v>7.44</v>
      </c>
      <c r="S20" s="18"/>
      <c r="T20" s="4"/>
      <c r="U20" s="4"/>
      <c r="V20" s="4"/>
      <c r="W20" s="4"/>
      <c r="X20" s="7"/>
      <c r="Y20" s="4"/>
      <c r="Z20" s="4"/>
      <c r="AA20" s="4"/>
      <c r="AB20" s="4"/>
      <c r="AC20" s="4"/>
      <c r="AD20" s="4"/>
      <c r="AE20" s="4"/>
      <c r="AF20" s="4"/>
    </row>
    <row r="21" spans="1:32" ht="15.75" customHeight="1">
      <c r="A21" s="6">
        <v>13</v>
      </c>
      <c r="B21" s="7">
        <v>92</v>
      </c>
      <c r="C21" s="7" t="s">
        <v>57</v>
      </c>
      <c r="D21" s="16" t="s">
        <v>114</v>
      </c>
      <c r="E21" s="25" t="s">
        <v>115</v>
      </c>
      <c r="F21" s="17" t="s">
        <v>34</v>
      </c>
      <c r="G21" s="16" t="s">
        <v>60</v>
      </c>
      <c r="H21" s="13" t="s">
        <v>61</v>
      </c>
      <c r="I21" s="13"/>
      <c r="J21" s="13"/>
      <c r="K21" s="12"/>
      <c r="L21" s="55">
        <f t="shared" si="0"/>
        <v>0.00571261574074074</v>
      </c>
      <c r="M21" s="31">
        <f t="shared" si="2"/>
        <v>246.785</v>
      </c>
      <c r="N21" s="27">
        <f t="shared" si="1"/>
        <v>76.98999999999995</v>
      </c>
      <c r="O21" s="93">
        <v>15</v>
      </c>
      <c r="P21" s="6" t="s">
        <v>43</v>
      </c>
      <c r="Q21" s="3">
        <v>8</v>
      </c>
      <c r="R21" s="18">
        <v>13.57</v>
      </c>
      <c r="S21" s="18"/>
      <c r="T21" s="4"/>
      <c r="U21" s="4"/>
      <c r="V21" s="4"/>
      <c r="W21" s="4"/>
      <c r="X21" s="7"/>
      <c r="Y21" s="4"/>
      <c r="Z21" s="4"/>
      <c r="AA21" s="4"/>
      <c r="AB21" s="4"/>
      <c r="AC21" s="4"/>
      <c r="AD21" s="4"/>
      <c r="AE21" s="4"/>
      <c r="AF21" s="4"/>
    </row>
    <row r="22" spans="1:32" ht="15.75" customHeight="1">
      <c r="A22" s="6">
        <v>14</v>
      </c>
      <c r="B22" s="7">
        <v>107</v>
      </c>
      <c r="C22" s="7" t="s">
        <v>57</v>
      </c>
      <c r="D22" s="16" t="s">
        <v>82</v>
      </c>
      <c r="E22" s="25" t="s">
        <v>83</v>
      </c>
      <c r="F22" s="17" t="s">
        <v>65</v>
      </c>
      <c r="G22" s="16" t="s">
        <v>84</v>
      </c>
      <c r="H22" s="13" t="s">
        <v>85</v>
      </c>
      <c r="I22" s="13"/>
      <c r="J22" s="13"/>
      <c r="K22" s="12"/>
      <c r="L22" s="55">
        <f t="shared" si="0"/>
        <v>0.0058125</v>
      </c>
      <c r="M22" s="31">
        <f t="shared" si="2"/>
        <v>251.1</v>
      </c>
      <c r="N22" s="27">
        <f t="shared" si="1"/>
        <v>85.61999999999999</v>
      </c>
      <c r="O22" s="93">
        <v>12</v>
      </c>
      <c r="P22" s="6" t="s">
        <v>218</v>
      </c>
      <c r="Q22" s="3">
        <v>8</v>
      </c>
      <c r="R22" s="18">
        <v>22.2</v>
      </c>
      <c r="S22" s="18"/>
      <c r="T22" s="4"/>
      <c r="U22" s="4"/>
      <c r="V22" s="4"/>
      <c r="W22" s="4"/>
      <c r="X22" s="7"/>
      <c r="Y22" s="4"/>
      <c r="Z22" s="4"/>
      <c r="AA22" s="4"/>
      <c r="AB22" s="4"/>
      <c r="AC22" s="4"/>
      <c r="AD22" s="4"/>
      <c r="AE22" s="4"/>
      <c r="AF22" s="4"/>
    </row>
    <row r="23" spans="1:32" ht="15.75" customHeight="1">
      <c r="A23" s="6">
        <v>15</v>
      </c>
      <c r="B23" s="7">
        <v>84</v>
      </c>
      <c r="C23" s="7" t="s">
        <v>62</v>
      </c>
      <c r="D23" s="16" t="s">
        <v>63</v>
      </c>
      <c r="E23" s="25" t="s">
        <v>64</v>
      </c>
      <c r="F23" s="17" t="s">
        <v>65</v>
      </c>
      <c r="G23" s="16" t="s">
        <v>66</v>
      </c>
      <c r="H23" s="13" t="s">
        <v>67</v>
      </c>
      <c r="I23" s="13"/>
      <c r="J23" s="13"/>
      <c r="K23" s="60"/>
      <c r="L23" s="55">
        <f t="shared" si="0"/>
        <v>0.005816435185185186</v>
      </c>
      <c r="M23" s="31">
        <f t="shared" si="2"/>
        <v>251.27</v>
      </c>
      <c r="N23" s="27">
        <f t="shared" si="1"/>
        <v>85.96000000000004</v>
      </c>
      <c r="O23" s="93">
        <v>9</v>
      </c>
      <c r="P23" s="6" t="s">
        <v>218</v>
      </c>
      <c r="Q23" s="3">
        <v>8</v>
      </c>
      <c r="R23" s="18">
        <v>22.54</v>
      </c>
      <c r="S23" s="18"/>
      <c r="T23" s="4"/>
      <c r="U23" s="4"/>
      <c r="V23" s="4"/>
      <c r="W23" s="4"/>
      <c r="X23" s="7"/>
      <c r="Y23" s="4"/>
      <c r="Z23" s="4"/>
      <c r="AA23" s="4"/>
      <c r="AB23" s="4"/>
      <c r="AC23" s="4"/>
      <c r="AD23" s="4"/>
      <c r="AE23" s="4"/>
      <c r="AF23" s="4"/>
    </row>
    <row r="24" spans="1:32" ht="15.75" customHeight="1">
      <c r="A24" s="6">
        <v>16</v>
      </c>
      <c r="B24" s="7">
        <v>83</v>
      </c>
      <c r="C24" s="7" t="s">
        <v>57</v>
      </c>
      <c r="D24" s="16" t="s">
        <v>81</v>
      </c>
      <c r="E24" s="25">
        <v>35636</v>
      </c>
      <c r="F24" s="17" t="s">
        <v>34</v>
      </c>
      <c r="G24" s="16" t="s">
        <v>66</v>
      </c>
      <c r="H24" s="13" t="s">
        <v>67</v>
      </c>
      <c r="I24" s="13"/>
      <c r="J24" s="13"/>
      <c r="K24" s="12"/>
      <c r="L24" s="55">
        <f t="shared" si="0"/>
        <v>0.006030092592592593</v>
      </c>
      <c r="M24" s="31">
        <f t="shared" si="2"/>
        <v>260.5</v>
      </c>
      <c r="N24" s="27">
        <f t="shared" si="1"/>
        <v>104.42000000000003</v>
      </c>
      <c r="O24" s="93">
        <v>7</v>
      </c>
      <c r="P24" s="6" t="s">
        <v>218</v>
      </c>
      <c r="Q24" s="3">
        <v>8</v>
      </c>
      <c r="R24" s="18">
        <v>41</v>
      </c>
      <c r="S24" s="18"/>
      <c r="T24" s="4"/>
      <c r="U24" s="4"/>
      <c r="V24" s="4"/>
      <c r="W24" s="4"/>
      <c r="X24" s="7"/>
      <c r="Y24" s="4"/>
      <c r="Z24" s="4"/>
      <c r="AA24" s="4"/>
      <c r="AB24" s="4"/>
      <c r="AC24" s="4"/>
      <c r="AD24" s="4"/>
      <c r="AE24" s="4"/>
      <c r="AF24" s="4"/>
    </row>
    <row r="25" spans="1:32" ht="15.75" customHeight="1">
      <c r="A25" s="6">
        <v>17</v>
      </c>
      <c r="B25" s="7">
        <v>108</v>
      </c>
      <c r="C25" s="7" t="s">
        <v>62</v>
      </c>
      <c r="D25" s="16" t="s">
        <v>99</v>
      </c>
      <c r="E25" s="25">
        <v>36221</v>
      </c>
      <c r="F25" s="17" t="s">
        <v>91</v>
      </c>
      <c r="G25" s="16" t="s">
        <v>84</v>
      </c>
      <c r="H25" s="13" t="s">
        <v>85</v>
      </c>
      <c r="I25" s="13"/>
      <c r="J25" s="13"/>
      <c r="K25" s="60"/>
      <c r="L25" s="55">
        <f t="shared" si="0"/>
        <v>0.006058333333333334</v>
      </c>
      <c r="M25" s="31">
        <f t="shared" si="2"/>
        <v>261.72</v>
      </c>
      <c r="N25" s="27">
        <f t="shared" si="1"/>
        <v>106.86000000000004</v>
      </c>
      <c r="O25" s="93">
        <v>5</v>
      </c>
      <c r="P25" s="6" t="s">
        <v>218</v>
      </c>
      <c r="Q25" s="3">
        <v>8</v>
      </c>
      <c r="R25" s="18">
        <v>43.44</v>
      </c>
      <c r="S25" s="18"/>
      <c r="T25" s="4"/>
      <c r="U25" s="4"/>
      <c r="V25" s="4"/>
      <c r="W25" s="4"/>
      <c r="X25" s="7"/>
      <c r="Y25" s="4"/>
      <c r="Z25" s="4"/>
      <c r="AA25" s="4"/>
      <c r="AB25" s="4"/>
      <c r="AC25" s="4"/>
      <c r="AD25" s="4"/>
      <c r="AE25" s="4"/>
      <c r="AF25" s="4"/>
    </row>
    <row r="26" spans="1:32" ht="15.75" customHeight="1">
      <c r="A26" s="6">
        <v>18</v>
      </c>
      <c r="B26" s="7">
        <v>105</v>
      </c>
      <c r="C26" s="7" t="s">
        <v>57</v>
      </c>
      <c r="D26" s="16" t="s">
        <v>97</v>
      </c>
      <c r="E26" s="25" t="s">
        <v>98</v>
      </c>
      <c r="F26" s="17" t="s">
        <v>65</v>
      </c>
      <c r="G26" s="16" t="s">
        <v>84</v>
      </c>
      <c r="H26" s="13" t="s">
        <v>85</v>
      </c>
      <c r="I26" s="13"/>
      <c r="J26" s="13"/>
      <c r="K26" s="60"/>
      <c r="L26" s="55">
        <f t="shared" si="0"/>
        <v>0.0063386574074074074</v>
      </c>
      <c r="M26" s="31">
        <f t="shared" si="2"/>
        <v>273.83</v>
      </c>
      <c r="N26" s="27">
        <f t="shared" si="1"/>
        <v>131.07999999999998</v>
      </c>
      <c r="O26" s="93">
        <v>3</v>
      </c>
      <c r="P26" s="6" t="s">
        <v>219</v>
      </c>
      <c r="Q26" s="3">
        <v>9</v>
      </c>
      <c r="R26" s="18">
        <v>7.66</v>
      </c>
      <c r="S26" s="18"/>
      <c r="T26" s="4"/>
      <c r="U26" s="4"/>
      <c r="V26" s="4"/>
      <c r="W26" s="4"/>
      <c r="X26" s="7"/>
      <c r="Y26" s="4"/>
      <c r="Z26" s="4"/>
      <c r="AA26" s="4"/>
      <c r="AB26" s="4"/>
      <c r="AC26" s="4"/>
      <c r="AD26" s="4"/>
      <c r="AE26" s="4"/>
      <c r="AF26" s="4"/>
    </row>
    <row r="27" spans="1:32" ht="15.75" customHeight="1">
      <c r="A27" s="6">
        <v>19</v>
      </c>
      <c r="B27" s="7">
        <v>110</v>
      </c>
      <c r="C27" s="7" t="s">
        <v>62</v>
      </c>
      <c r="D27" s="16" t="s">
        <v>92</v>
      </c>
      <c r="E27" s="25">
        <v>35911</v>
      </c>
      <c r="F27" s="17" t="s">
        <v>65</v>
      </c>
      <c r="G27" s="16" t="s">
        <v>87</v>
      </c>
      <c r="H27" s="13" t="s">
        <v>88</v>
      </c>
      <c r="I27" s="13"/>
      <c r="J27" s="13"/>
      <c r="K27" s="60"/>
      <c r="L27" s="55">
        <f t="shared" si="0"/>
        <v>0.006340856481481482</v>
      </c>
      <c r="M27" s="31">
        <f t="shared" si="2"/>
        <v>273.925</v>
      </c>
      <c r="N27" s="27">
        <f t="shared" si="1"/>
        <v>131.27000000000004</v>
      </c>
      <c r="O27" s="93">
        <v>2</v>
      </c>
      <c r="P27" s="6" t="s">
        <v>219</v>
      </c>
      <c r="Q27" s="3">
        <v>9</v>
      </c>
      <c r="R27" s="18">
        <v>7.85</v>
      </c>
      <c r="S27" s="18"/>
      <c r="T27" s="4"/>
      <c r="U27" s="4"/>
      <c r="V27" s="4"/>
      <c r="W27" s="4"/>
      <c r="X27" s="7"/>
      <c r="Y27" s="4"/>
      <c r="Z27" s="4"/>
      <c r="AA27" s="4"/>
      <c r="AB27" s="4"/>
      <c r="AC27" s="4"/>
      <c r="AD27" s="4"/>
      <c r="AE27" s="4"/>
      <c r="AF27" s="4"/>
    </row>
    <row r="28" spans="1:32" ht="15.75" customHeight="1">
      <c r="A28" s="6">
        <v>20</v>
      </c>
      <c r="B28" s="7">
        <v>112</v>
      </c>
      <c r="C28" s="7" t="s">
        <v>57</v>
      </c>
      <c r="D28" s="16" t="s">
        <v>95</v>
      </c>
      <c r="E28" s="25">
        <v>35809</v>
      </c>
      <c r="F28" s="17" t="s">
        <v>65</v>
      </c>
      <c r="G28" s="16" t="s">
        <v>87</v>
      </c>
      <c r="H28" s="13" t="s">
        <v>88</v>
      </c>
      <c r="I28" s="13"/>
      <c r="J28" s="13"/>
      <c r="K28" s="60"/>
      <c r="L28" s="55">
        <f t="shared" si="0"/>
        <v>0.006581944444444444</v>
      </c>
      <c r="M28" s="31">
        <f t="shared" si="2"/>
        <v>284.34</v>
      </c>
      <c r="N28" s="27">
        <f t="shared" si="1"/>
        <v>152.09999999999997</v>
      </c>
      <c r="O28" s="93">
        <v>1</v>
      </c>
      <c r="P28" s="6" t="s">
        <v>219</v>
      </c>
      <c r="Q28" s="3">
        <v>9</v>
      </c>
      <c r="R28" s="18">
        <v>28.68</v>
      </c>
      <c r="S28" s="18"/>
      <c r="T28" s="4"/>
      <c r="U28" s="4"/>
      <c r="V28" s="4"/>
      <c r="W28" s="4"/>
      <c r="X28" s="7"/>
      <c r="Y28" s="4"/>
      <c r="Z28" s="4"/>
      <c r="AA28" s="4"/>
      <c r="AB28" s="4"/>
      <c r="AC28" s="4"/>
      <c r="AD28" s="4"/>
      <c r="AE28" s="4"/>
      <c r="AF28" s="4"/>
    </row>
    <row r="29" spans="1:32" ht="15.75" customHeight="1">
      <c r="A29" s="6"/>
      <c r="B29" s="7">
        <v>111</v>
      </c>
      <c r="C29" s="7" t="s">
        <v>62</v>
      </c>
      <c r="D29" s="16" t="s">
        <v>86</v>
      </c>
      <c r="E29" s="25">
        <v>35913</v>
      </c>
      <c r="F29" s="17" t="s">
        <v>34</v>
      </c>
      <c r="G29" s="16" t="s">
        <v>87</v>
      </c>
      <c r="H29" s="13" t="s">
        <v>88</v>
      </c>
      <c r="I29" s="13"/>
      <c r="J29" s="13"/>
      <c r="K29" s="60"/>
      <c r="L29" s="55" t="s">
        <v>204</v>
      </c>
      <c r="M29" s="31" t="e">
        <f t="shared" si="2"/>
        <v>#VALUE!</v>
      </c>
      <c r="N29" s="27"/>
      <c r="O29" s="93"/>
      <c r="P29" s="6"/>
      <c r="Q29" s="3"/>
      <c r="R29" s="18"/>
      <c r="S29" s="18"/>
      <c r="T29" s="4"/>
      <c r="U29" s="4"/>
      <c r="V29" s="4"/>
      <c r="W29" s="4"/>
      <c r="X29" s="7"/>
      <c r="Y29" s="4"/>
      <c r="Z29" s="4"/>
      <c r="AA29" s="4"/>
      <c r="AB29" s="4"/>
      <c r="AC29" s="4"/>
      <c r="AD29" s="4"/>
      <c r="AE29" s="4"/>
      <c r="AF29" s="4"/>
    </row>
    <row r="30" spans="1:32" ht="15.75" customHeight="1">
      <c r="A30" s="6"/>
      <c r="B30" s="7">
        <v>86</v>
      </c>
      <c r="C30" s="7" t="s">
        <v>62</v>
      </c>
      <c r="D30" s="16" t="s">
        <v>100</v>
      </c>
      <c r="E30" s="25" t="s">
        <v>101</v>
      </c>
      <c r="F30" s="17" t="s">
        <v>34</v>
      </c>
      <c r="G30" s="16" t="s">
        <v>70</v>
      </c>
      <c r="H30" s="13" t="s">
        <v>71</v>
      </c>
      <c r="I30" s="13"/>
      <c r="J30" s="13"/>
      <c r="K30" s="60"/>
      <c r="L30" s="55" t="s">
        <v>204</v>
      </c>
      <c r="M30" s="31" t="e">
        <f t="shared" si="2"/>
        <v>#VALUE!</v>
      </c>
      <c r="N30" s="27"/>
      <c r="O30" s="93"/>
      <c r="P30" s="6"/>
      <c r="Q30" s="3"/>
      <c r="R30" s="18"/>
      <c r="S30" s="18"/>
      <c r="T30" s="4"/>
      <c r="U30" s="4"/>
      <c r="V30" s="4"/>
      <c r="W30" s="4"/>
      <c r="X30" s="7"/>
      <c r="Y30" s="4"/>
      <c r="Z30" s="4"/>
      <c r="AA30" s="4"/>
      <c r="AB30" s="4"/>
      <c r="AC30" s="4"/>
      <c r="AD30" s="4"/>
      <c r="AE30" s="4"/>
      <c r="AF30" s="4"/>
    </row>
    <row r="31" spans="1:32" ht="6" customHeight="1" thickBot="1">
      <c r="A31" s="32"/>
      <c r="B31" s="33"/>
      <c r="C31" s="33"/>
      <c r="D31" s="34"/>
      <c r="E31" s="35"/>
      <c r="F31" s="36"/>
      <c r="G31" s="36"/>
      <c r="H31" s="37"/>
      <c r="I31" s="37"/>
      <c r="J31" s="37"/>
      <c r="K31" s="75"/>
      <c r="L31" s="74"/>
      <c r="M31" s="40"/>
      <c r="N31" s="59"/>
      <c r="O31" s="89"/>
      <c r="P31" s="32"/>
      <c r="Q31" s="3"/>
      <c r="R31" s="18"/>
      <c r="S31" s="18"/>
      <c r="T31" s="4"/>
      <c r="U31" s="4"/>
      <c r="V31" s="4"/>
      <c r="W31" s="4"/>
      <c r="X31" s="7"/>
      <c r="Y31" s="4"/>
      <c r="Z31" s="4"/>
      <c r="AA31" s="4"/>
      <c r="AB31" s="4"/>
      <c r="AC31" s="4"/>
      <c r="AD31" s="4"/>
      <c r="AE31" s="4"/>
      <c r="AF31" s="4"/>
    </row>
    <row r="32" ht="13.5" thickTop="1"/>
    <row r="34" spans="2:12" ht="15.75" customHeight="1">
      <c r="B34" s="84" t="s">
        <v>215</v>
      </c>
      <c r="D34" s="79"/>
      <c r="E34" s="79"/>
      <c r="F34" s="79"/>
      <c r="G34" s="83"/>
      <c r="H34" s="83"/>
      <c r="L34" s="83" t="s">
        <v>48</v>
      </c>
    </row>
    <row r="35" spans="2:12" ht="15.75" customHeight="1">
      <c r="B35" s="84" t="s">
        <v>216</v>
      </c>
      <c r="D35" s="80"/>
      <c r="E35" s="81"/>
      <c r="F35" s="82"/>
      <c r="G35" s="83"/>
      <c r="H35" s="83"/>
      <c r="I35" s="76" t="s">
        <v>33</v>
      </c>
      <c r="L35" s="83" t="s">
        <v>213</v>
      </c>
    </row>
    <row r="36" spans="7:12" ht="15.75" customHeight="1">
      <c r="G36" s="83"/>
      <c r="H36" s="83"/>
      <c r="L36" s="83" t="s">
        <v>217</v>
      </c>
    </row>
    <row r="46" spans="1:15" ht="12.75">
      <c r="A46" s="125" t="s">
        <v>46</v>
      </c>
      <c r="B46" s="125"/>
      <c r="C46" s="125"/>
      <c r="D46" s="125"/>
      <c r="K46" s="126" t="s">
        <v>137</v>
      </c>
      <c r="L46" s="126"/>
      <c r="M46" s="126"/>
      <c r="N46" s="126"/>
      <c r="O46" s="126"/>
    </row>
  </sheetData>
  <sheetProtection/>
  <mergeCells count="8">
    <mergeCell ref="C7:J7"/>
    <mergeCell ref="A2:P2"/>
    <mergeCell ref="A3:P3"/>
    <mergeCell ref="A5:D5"/>
    <mergeCell ref="J5:P5"/>
    <mergeCell ref="A46:D46"/>
    <mergeCell ref="K46:O46"/>
    <mergeCell ref="L7:N7"/>
  </mergeCells>
  <printOptions/>
  <pageMargins left="0.2755905511811024" right="0.1968503937007874" top="0.3937007874015748" bottom="0.3937007874015748" header="0.5118110236220472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rgb="FFFF0000"/>
  </sheetPr>
  <dimension ref="A2:AG49"/>
  <sheetViews>
    <sheetView view="pageBreakPreview" zoomScale="175" zoomScaleNormal="115" zoomScaleSheetLayoutView="175" zoomScalePageLayoutView="0" workbookViewId="0" topLeftCell="A4">
      <selection activeCell="D9" sqref="D9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6.140625" style="1" customWidth="1"/>
    <col min="4" max="4" width="24.140625" style="1" customWidth="1"/>
    <col min="5" max="5" width="7.28125" style="1" hidden="1" customWidth="1"/>
    <col min="6" max="6" width="9.00390625" style="1" customWidth="1"/>
    <col min="7" max="7" width="23.140625" style="1" customWidth="1"/>
    <col min="8" max="8" width="19.28125" style="1" hidden="1" customWidth="1"/>
    <col min="9" max="9" width="24.421875" style="1" hidden="1" customWidth="1"/>
    <col min="10" max="10" width="14.7109375" style="1" hidden="1" customWidth="1"/>
    <col min="11" max="11" width="11.00390625" style="1" hidden="1" customWidth="1"/>
    <col min="12" max="12" width="8.00390625" style="1" customWidth="1"/>
    <col min="13" max="13" width="7.28125" style="1" hidden="1" customWidth="1"/>
    <col min="14" max="14" width="3.00390625" style="100" hidden="1" customWidth="1"/>
    <col min="15" max="15" width="6.140625" style="1" customWidth="1"/>
    <col min="16" max="16" width="6.7109375" style="90" customWidth="1"/>
    <col min="17" max="17" width="7.8515625" style="1" customWidth="1"/>
    <col min="18" max="18" width="2.8515625" style="1" customWidth="1"/>
    <col min="19" max="23" width="9.140625" style="1" customWidth="1"/>
    <col min="24" max="24" width="5.421875" style="1" customWidth="1"/>
    <col min="25" max="25" width="4.28125" style="1" customWidth="1"/>
    <col min="26" max="26" width="26.8515625" style="1" customWidth="1"/>
    <col min="27" max="16384" width="9.140625" style="1" customWidth="1"/>
  </cols>
  <sheetData>
    <row r="1" ht="12.75"/>
    <row r="2" spans="1:17" ht="26.25" customHeight="1">
      <c r="A2" s="132" t="str">
        <f>N_sor1</f>
        <v>"VII Зимняя Спартакиада учащихся России 2015 года"  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ht="28.5" customHeight="1">
      <c r="A3" s="132" t="str">
        <f>N_sor2</f>
        <v>по конькобежному спорту  (II этап)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</row>
    <row r="4" spans="1:17" s="106" customFormat="1" ht="48" customHeight="1" thickBot="1">
      <c r="A4" s="129" t="s">
        <v>20</v>
      </c>
      <c r="B4" s="129"/>
      <c r="C4" s="129"/>
      <c r="D4" s="129"/>
      <c r="E4" s="108"/>
      <c r="F4" s="108"/>
      <c r="G4" s="108"/>
      <c r="H4" s="108"/>
      <c r="I4" s="108"/>
      <c r="J4" s="130" t="str">
        <f>D_d2</f>
        <v>27 января 2015 г.</v>
      </c>
      <c r="K4" s="131"/>
      <c r="L4" s="131"/>
      <c r="M4" s="131"/>
      <c r="N4" s="131"/>
      <c r="O4" s="131"/>
      <c r="P4" s="131"/>
      <c r="Q4" s="131"/>
    </row>
    <row r="5" spans="1:17" s="106" customFormat="1" ht="24" customHeight="1" thickTop="1">
      <c r="A5" s="111"/>
      <c r="B5" s="111"/>
      <c r="C5" s="111"/>
      <c r="D5" s="111"/>
      <c r="E5" s="112"/>
      <c r="F5" s="112"/>
      <c r="G5" s="112"/>
      <c r="H5" s="112"/>
      <c r="I5" s="112"/>
      <c r="J5" s="113"/>
      <c r="K5" s="114"/>
      <c r="L5" s="114"/>
      <c r="M5" s="114"/>
      <c r="N5" s="114"/>
      <c r="O5" s="114"/>
      <c r="P5" s="114"/>
      <c r="Q5" s="114"/>
    </row>
    <row r="6" spans="2:33" ht="29.25" customHeight="1">
      <c r="B6" s="15"/>
      <c r="C6" s="124" t="str">
        <f>N_dev</f>
        <v>Девушки  (ЦФО)</v>
      </c>
      <c r="D6" s="124"/>
      <c r="E6" s="124"/>
      <c r="F6" s="124"/>
      <c r="G6" s="124"/>
      <c r="H6" s="124"/>
      <c r="I6" s="124"/>
      <c r="J6" s="124"/>
      <c r="K6" s="15"/>
      <c r="L6" s="124" t="str">
        <f>const!C11</f>
        <v>1000 метров</v>
      </c>
      <c r="M6" s="124"/>
      <c r="N6" s="124"/>
      <c r="O6" s="124"/>
      <c r="P6" s="87"/>
      <c r="Q6" s="15"/>
      <c r="R6" s="5"/>
      <c r="S6" s="1">
        <v>41.5</v>
      </c>
      <c r="T6" s="1">
        <v>38.7</v>
      </c>
      <c r="U6" s="4"/>
      <c r="V6" s="4"/>
      <c r="W6" s="4"/>
      <c r="X6" s="4"/>
      <c r="Y6" s="7"/>
      <c r="Z6" s="4"/>
      <c r="AA6" s="4"/>
      <c r="AB6" s="4"/>
      <c r="AC6" s="4"/>
      <c r="AD6" s="4"/>
      <c r="AE6" s="4"/>
      <c r="AF6" s="4"/>
      <c r="AG6" s="4"/>
    </row>
    <row r="7" spans="1:33" ht="15.75" customHeight="1" thickBot="1">
      <c r="A7" s="2" t="s">
        <v>4</v>
      </c>
      <c r="B7" s="2" t="s">
        <v>0</v>
      </c>
      <c r="C7" s="10" t="s">
        <v>6</v>
      </c>
      <c r="D7" s="2" t="s">
        <v>2</v>
      </c>
      <c r="E7" s="2"/>
      <c r="F7" s="2" t="s">
        <v>1</v>
      </c>
      <c r="G7" s="2" t="s">
        <v>45</v>
      </c>
      <c r="H7" s="2" t="s">
        <v>45</v>
      </c>
      <c r="I7" s="2"/>
      <c r="J7" s="2" t="s">
        <v>7</v>
      </c>
      <c r="K7" s="2"/>
      <c r="L7" s="11" t="s">
        <v>3</v>
      </c>
      <c r="M7" s="11" t="s">
        <v>8</v>
      </c>
      <c r="N7" s="97"/>
      <c r="O7" s="11" t="s">
        <v>11</v>
      </c>
      <c r="P7" s="2" t="s">
        <v>8</v>
      </c>
      <c r="Q7" s="2" t="s">
        <v>5</v>
      </c>
      <c r="R7" s="5"/>
      <c r="S7" s="18"/>
      <c r="T7" s="18"/>
      <c r="U7" s="4"/>
      <c r="V7" s="4"/>
      <c r="W7" s="4"/>
      <c r="X7" s="4"/>
      <c r="Y7" s="7"/>
      <c r="Z7" s="4"/>
      <c r="AA7" s="4"/>
      <c r="AB7" s="4"/>
      <c r="AC7" s="4"/>
      <c r="AD7" s="4"/>
      <c r="AE7" s="4"/>
      <c r="AF7" s="4"/>
      <c r="AG7" s="4"/>
    </row>
    <row r="8" spans="1:33" ht="15.75" customHeight="1" thickTop="1">
      <c r="A8" s="6">
        <v>1</v>
      </c>
      <c r="B8" s="7">
        <v>67</v>
      </c>
      <c r="C8" s="23" t="s">
        <v>57</v>
      </c>
      <c r="D8" s="16" t="s">
        <v>180</v>
      </c>
      <c r="E8" s="25">
        <v>35987</v>
      </c>
      <c r="F8" s="17" t="s">
        <v>34</v>
      </c>
      <c r="G8" s="16" t="s">
        <v>118</v>
      </c>
      <c r="H8" s="13" t="s">
        <v>119</v>
      </c>
      <c r="I8" s="7"/>
      <c r="J8" s="12"/>
      <c r="K8" s="9"/>
      <c r="L8" s="53">
        <f aca="true" t="shared" si="0" ref="L8:L38">(R8*60+S8)/86400</f>
        <v>0.0009475694444444445</v>
      </c>
      <c r="M8" s="52"/>
      <c r="N8" s="98"/>
      <c r="O8" s="63">
        <f>(L8-L$8)*86400</f>
        <v>0</v>
      </c>
      <c r="P8" s="93">
        <v>80</v>
      </c>
      <c r="Q8" s="6" t="str">
        <f>IF(L8&lt;=89.4/86400,"КМС",IF(L8&lt;=95.8/86400,"I разр.",IF(L8&lt;=102/86400,"II разр.",IF(L8&lt;=110/86400,"III разр.",IF(L8&lt;=119.6/86400,"I юн.",IF(L8&lt;=132.4/86400,"II юн.",IF(L8&lt;=148.4/86400,"III юн.","")))))))</f>
        <v>КМС</v>
      </c>
      <c r="R8" s="5">
        <v>1</v>
      </c>
      <c r="S8" s="18">
        <v>21.87</v>
      </c>
      <c r="T8" s="18"/>
      <c r="U8" s="4"/>
      <c r="V8" s="4"/>
      <c r="W8" s="4"/>
      <c r="X8" s="4"/>
      <c r="Y8" s="7"/>
      <c r="Z8" s="4"/>
      <c r="AA8" s="4"/>
      <c r="AB8" s="4"/>
      <c r="AC8" s="4"/>
      <c r="AD8" s="4"/>
      <c r="AE8" s="4"/>
      <c r="AF8" s="4"/>
      <c r="AG8" s="4"/>
    </row>
    <row r="9" spans="1:33" ht="15.75" customHeight="1">
      <c r="A9" s="6">
        <v>2</v>
      </c>
      <c r="B9" s="7">
        <v>68</v>
      </c>
      <c r="C9" s="7" t="s">
        <v>57</v>
      </c>
      <c r="D9" s="16" t="s">
        <v>184</v>
      </c>
      <c r="E9" s="25">
        <v>35915</v>
      </c>
      <c r="F9" s="17" t="s">
        <v>34</v>
      </c>
      <c r="G9" s="16" t="s">
        <v>118</v>
      </c>
      <c r="H9" s="13" t="s">
        <v>119</v>
      </c>
      <c r="I9" s="7"/>
      <c r="J9" s="12"/>
      <c r="K9" s="9"/>
      <c r="L9" s="55">
        <f t="shared" si="0"/>
        <v>0.0009512731481481481</v>
      </c>
      <c r="M9" s="31"/>
      <c r="N9" s="98"/>
      <c r="O9" s="27">
        <f aca="true" t="shared" si="1" ref="O9:O38">(L9-L$8)*86400</f>
        <v>0.31999999999999806</v>
      </c>
      <c r="P9" s="93">
        <v>70</v>
      </c>
      <c r="Q9" s="6" t="str">
        <f>IF(L9&lt;=89.4/86400,"КМС",IF(L9&lt;=95.8/86400,"I разр.",IF(L9&lt;=102/86400,"II разр.",IF(L9&lt;=110/86400,"III разр.",IF(L9&lt;=119.6/86400,"I юн.",IF(L9&lt;=132.4/86400,"II юн.",IF(L9&lt;=148.4/86400,"III юн.","")))))))</f>
        <v>КМС</v>
      </c>
      <c r="R9" s="5">
        <v>1</v>
      </c>
      <c r="S9" s="18">
        <v>22.19</v>
      </c>
      <c r="T9" s="18"/>
      <c r="U9" s="4"/>
      <c r="V9" s="4"/>
      <c r="W9" s="4"/>
      <c r="X9" s="4"/>
      <c r="Y9" s="7"/>
      <c r="Z9" s="4"/>
      <c r="AA9" s="4"/>
      <c r="AB9" s="4"/>
      <c r="AC9" s="4"/>
      <c r="AD9" s="4"/>
      <c r="AE9" s="4"/>
      <c r="AF9" s="4"/>
      <c r="AG9" s="4"/>
    </row>
    <row r="10" spans="1:33" ht="15.75" customHeight="1">
      <c r="A10" s="6">
        <v>3</v>
      </c>
      <c r="B10" s="7">
        <v>69</v>
      </c>
      <c r="C10" s="7" t="s">
        <v>62</v>
      </c>
      <c r="D10" s="16" t="s">
        <v>173</v>
      </c>
      <c r="E10" s="25" t="s">
        <v>174</v>
      </c>
      <c r="F10" s="17" t="s">
        <v>44</v>
      </c>
      <c r="G10" s="16" t="s">
        <v>118</v>
      </c>
      <c r="H10" s="13" t="s">
        <v>119</v>
      </c>
      <c r="I10" s="7"/>
      <c r="J10" s="12"/>
      <c r="K10" s="9"/>
      <c r="L10" s="55">
        <f t="shared" si="0"/>
        <v>0.0009562500000000001</v>
      </c>
      <c r="M10" s="31"/>
      <c r="N10" s="98"/>
      <c r="O10" s="27">
        <f t="shared" si="1"/>
        <v>0.7500000000000049</v>
      </c>
      <c r="P10" s="93">
        <v>60</v>
      </c>
      <c r="Q10" s="6" t="str">
        <f aca="true" t="shared" si="2" ref="Q10:Q38">IF(L10&lt;=89.4/86400,"КМС",IF(L10&lt;=95.8/86400,"I разр.",IF(L10&lt;=102/86400,"II разр.",IF(L10&lt;=110/86400,"III разр.",IF(L10&lt;=119.6/86400,"I юн.",IF(L10&lt;=132.4/86400,"II юн.",IF(L10&lt;=148.4/86400,"III юн.","")))))))</f>
        <v>КМС</v>
      </c>
      <c r="R10" s="5">
        <v>1</v>
      </c>
      <c r="S10" s="18">
        <v>22.62</v>
      </c>
      <c r="T10" s="18"/>
      <c r="U10" s="4"/>
      <c r="V10" s="4"/>
      <c r="W10" s="4"/>
      <c r="X10" s="4"/>
      <c r="Y10" s="7"/>
      <c r="Z10" s="4"/>
      <c r="AA10" s="4"/>
      <c r="AB10" s="4"/>
      <c r="AC10" s="4"/>
      <c r="AD10" s="4"/>
      <c r="AE10" s="4"/>
      <c r="AF10" s="4"/>
      <c r="AG10" s="4"/>
    </row>
    <row r="11" spans="1:33" ht="15.75" customHeight="1">
      <c r="A11" s="6">
        <v>4</v>
      </c>
      <c r="B11" s="7">
        <v>66</v>
      </c>
      <c r="C11" s="7" t="s">
        <v>62</v>
      </c>
      <c r="D11" s="16" t="s">
        <v>189</v>
      </c>
      <c r="E11" s="25" t="s">
        <v>190</v>
      </c>
      <c r="F11" s="17" t="s">
        <v>44</v>
      </c>
      <c r="G11" s="16" t="s">
        <v>118</v>
      </c>
      <c r="H11" s="13" t="s">
        <v>128</v>
      </c>
      <c r="I11" s="7"/>
      <c r="J11" s="12"/>
      <c r="K11" s="9"/>
      <c r="L11" s="55">
        <f t="shared" si="0"/>
        <v>0.0009600694444444445</v>
      </c>
      <c r="M11" s="31"/>
      <c r="N11" s="98"/>
      <c r="O11" s="27">
        <f t="shared" si="1"/>
        <v>1.0800000000000027</v>
      </c>
      <c r="P11" s="93">
        <v>50</v>
      </c>
      <c r="Q11" s="6" t="str">
        <f t="shared" si="2"/>
        <v>КМС</v>
      </c>
      <c r="R11" s="5">
        <v>1</v>
      </c>
      <c r="S11" s="18">
        <v>22.95</v>
      </c>
      <c r="T11" s="18"/>
      <c r="U11" s="4"/>
      <c r="V11" s="4"/>
      <c r="W11" s="4"/>
      <c r="X11" s="4"/>
      <c r="Y11" s="7"/>
      <c r="Z11" s="4"/>
      <c r="AA11" s="4"/>
      <c r="AB11" s="4"/>
      <c r="AC11" s="4"/>
      <c r="AD11" s="4"/>
      <c r="AE11" s="4"/>
      <c r="AF11" s="4"/>
      <c r="AG11" s="4"/>
    </row>
    <row r="12" spans="1:33" ht="15.75" customHeight="1">
      <c r="A12" s="6">
        <v>5</v>
      </c>
      <c r="B12" s="7">
        <v>64</v>
      </c>
      <c r="C12" s="7" t="s">
        <v>57</v>
      </c>
      <c r="D12" s="16" t="s">
        <v>177</v>
      </c>
      <c r="E12" s="25" t="s">
        <v>178</v>
      </c>
      <c r="F12" s="17" t="s">
        <v>44</v>
      </c>
      <c r="G12" s="16" t="s">
        <v>112</v>
      </c>
      <c r="H12" s="13" t="s">
        <v>179</v>
      </c>
      <c r="I12" s="7"/>
      <c r="J12" s="12"/>
      <c r="K12" s="8"/>
      <c r="L12" s="55">
        <f t="shared" si="0"/>
        <v>0.0009773148148148148</v>
      </c>
      <c r="M12" s="31">
        <f aca="true" t="shared" si="3" ref="M12:M38">ROUNDDOWN(L12*86400/2,3)</f>
        <v>42.22</v>
      </c>
      <c r="N12" s="98"/>
      <c r="O12" s="27">
        <f t="shared" si="1"/>
        <v>2.5699999999999936</v>
      </c>
      <c r="P12" s="93">
        <v>45</v>
      </c>
      <c r="Q12" s="6" t="str">
        <f t="shared" si="2"/>
        <v>КМС</v>
      </c>
      <c r="R12" s="5">
        <v>1</v>
      </c>
      <c r="S12" s="18">
        <v>24.44</v>
      </c>
      <c r="T12" s="18"/>
      <c r="U12" s="4"/>
      <c r="V12" s="4"/>
      <c r="W12" s="4"/>
      <c r="X12" s="4"/>
      <c r="Y12" s="7"/>
      <c r="Z12" s="4"/>
      <c r="AA12" s="4"/>
      <c r="AB12" s="4"/>
      <c r="AC12" s="4"/>
      <c r="AD12" s="4"/>
      <c r="AE12" s="4"/>
      <c r="AF12" s="4"/>
      <c r="AG12" s="4"/>
    </row>
    <row r="13" spans="1:33" ht="15.75" customHeight="1">
      <c r="A13" s="6">
        <v>6</v>
      </c>
      <c r="B13" s="7">
        <v>56</v>
      </c>
      <c r="C13" s="7" t="s">
        <v>57</v>
      </c>
      <c r="D13" s="16" t="s">
        <v>191</v>
      </c>
      <c r="E13" s="25" t="s">
        <v>192</v>
      </c>
      <c r="F13" s="17" t="s">
        <v>34</v>
      </c>
      <c r="G13" s="16" t="s">
        <v>70</v>
      </c>
      <c r="H13" s="13" t="s">
        <v>71</v>
      </c>
      <c r="I13" s="7"/>
      <c r="J13" s="12"/>
      <c r="K13" s="9"/>
      <c r="L13" s="55">
        <f t="shared" si="0"/>
        <v>0.0009918981481481482</v>
      </c>
      <c r="M13" s="31">
        <f t="shared" si="3"/>
        <v>42.85</v>
      </c>
      <c r="N13" s="98"/>
      <c r="O13" s="27">
        <f t="shared" si="1"/>
        <v>3.830000000000005</v>
      </c>
      <c r="P13" s="93">
        <v>40</v>
      </c>
      <c r="Q13" s="6" t="str">
        <f t="shared" si="2"/>
        <v>КМС</v>
      </c>
      <c r="R13" s="5">
        <v>1</v>
      </c>
      <c r="S13" s="18">
        <v>25.7</v>
      </c>
      <c r="T13" s="18"/>
      <c r="U13" s="4"/>
      <c r="V13" s="4"/>
      <c r="W13" s="4"/>
      <c r="X13" s="4"/>
      <c r="Y13" s="7"/>
      <c r="Z13" s="4"/>
      <c r="AA13" s="4"/>
      <c r="AB13" s="4"/>
      <c r="AC13" s="4"/>
      <c r="AD13" s="4"/>
      <c r="AE13" s="4"/>
      <c r="AF13" s="4"/>
      <c r="AG13" s="4"/>
    </row>
    <row r="14" spans="1:33" ht="15.75" customHeight="1">
      <c r="A14" s="6">
        <v>7</v>
      </c>
      <c r="B14" s="7">
        <v>65</v>
      </c>
      <c r="C14" s="7" t="s">
        <v>62</v>
      </c>
      <c r="D14" s="16" t="s">
        <v>181</v>
      </c>
      <c r="E14" s="25" t="s">
        <v>182</v>
      </c>
      <c r="F14" s="17" t="s">
        <v>34</v>
      </c>
      <c r="G14" s="16" t="s">
        <v>112</v>
      </c>
      <c r="H14" s="13" t="s">
        <v>134</v>
      </c>
      <c r="I14" s="7"/>
      <c r="J14" s="12"/>
      <c r="K14" s="9"/>
      <c r="L14" s="55">
        <f t="shared" si="0"/>
        <v>0.0009934027777777777</v>
      </c>
      <c r="M14" s="31">
        <f t="shared" si="3"/>
        <v>42.915</v>
      </c>
      <c r="N14" s="98"/>
      <c r="O14" s="27">
        <f t="shared" si="1"/>
        <v>3.9599999999999946</v>
      </c>
      <c r="P14" s="93">
        <v>35</v>
      </c>
      <c r="Q14" s="6" t="str">
        <f t="shared" si="2"/>
        <v>КМС</v>
      </c>
      <c r="R14" s="5">
        <v>1</v>
      </c>
      <c r="S14" s="18">
        <v>25.83</v>
      </c>
      <c r="T14" s="18"/>
      <c r="U14" s="4"/>
      <c r="V14" s="4"/>
      <c r="W14" s="4"/>
      <c r="X14" s="4"/>
      <c r="Y14" s="7"/>
      <c r="Z14" s="4"/>
      <c r="AA14" s="4"/>
      <c r="AB14" s="4"/>
      <c r="AC14" s="4"/>
      <c r="AD14" s="4"/>
      <c r="AE14" s="4"/>
      <c r="AF14" s="4"/>
      <c r="AG14" s="4"/>
    </row>
    <row r="15" spans="1:33" ht="15.75" customHeight="1">
      <c r="A15" s="6">
        <v>8</v>
      </c>
      <c r="B15" s="7">
        <v>63</v>
      </c>
      <c r="C15" s="7" t="s">
        <v>62</v>
      </c>
      <c r="D15" s="16" t="s">
        <v>193</v>
      </c>
      <c r="E15" s="25" t="s">
        <v>194</v>
      </c>
      <c r="F15" s="17" t="s">
        <v>34</v>
      </c>
      <c r="G15" s="16" t="s">
        <v>112</v>
      </c>
      <c r="H15" s="13" t="s">
        <v>134</v>
      </c>
      <c r="I15" s="7"/>
      <c r="J15" s="12"/>
      <c r="K15" s="8"/>
      <c r="L15" s="55">
        <f t="shared" si="0"/>
        <v>0.0010038194444444446</v>
      </c>
      <c r="M15" s="31">
        <f t="shared" si="3"/>
        <v>43.365</v>
      </c>
      <c r="N15" s="98"/>
      <c r="O15" s="27">
        <f t="shared" si="1"/>
        <v>4.860000000000008</v>
      </c>
      <c r="P15" s="93">
        <v>30</v>
      </c>
      <c r="Q15" s="6" t="str">
        <f t="shared" si="2"/>
        <v>КМС</v>
      </c>
      <c r="R15" s="5">
        <v>1</v>
      </c>
      <c r="S15" s="18">
        <v>26.73</v>
      </c>
      <c r="T15" s="18"/>
      <c r="U15" s="4"/>
      <c r="V15" s="4"/>
      <c r="W15" s="4"/>
      <c r="X15" s="4"/>
      <c r="Y15" s="7"/>
      <c r="Z15" s="4"/>
      <c r="AA15" s="4"/>
      <c r="AB15" s="4"/>
      <c r="AC15" s="4"/>
      <c r="AD15" s="4"/>
      <c r="AE15" s="4"/>
      <c r="AF15" s="4"/>
      <c r="AG15" s="4"/>
    </row>
    <row r="16" spans="1:33" ht="15.75" customHeight="1">
      <c r="A16" s="6">
        <v>9</v>
      </c>
      <c r="B16" s="7">
        <v>59</v>
      </c>
      <c r="C16" s="7" t="s">
        <v>57</v>
      </c>
      <c r="D16" s="16" t="s">
        <v>175</v>
      </c>
      <c r="E16" s="25" t="s">
        <v>176</v>
      </c>
      <c r="F16" s="17" t="s">
        <v>34</v>
      </c>
      <c r="G16" s="16" t="s">
        <v>60</v>
      </c>
      <c r="H16" s="13" t="s">
        <v>61</v>
      </c>
      <c r="I16" s="7"/>
      <c r="J16" s="12"/>
      <c r="K16" s="8"/>
      <c r="L16" s="55">
        <f t="shared" si="0"/>
        <v>0.0010082175925925927</v>
      </c>
      <c r="M16" s="31">
        <f t="shared" si="3"/>
        <v>43.555</v>
      </c>
      <c r="N16" s="98"/>
      <c r="O16" s="27">
        <f t="shared" si="1"/>
        <v>5.2400000000000055</v>
      </c>
      <c r="P16" s="93">
        <v>27</v>
      </c>
      <c r="Q16" s="6" t="str">
        <f t="shared" si="2"/>
        <v>КМС</v>
      </c>
      <c r="R16" s="5">
        <v>1</v>
      </c>
      <c r="S16" s="18">
        <v>27.11</v>
      </c>
      <c r="T16" s="18"/>
      <c r="U16" s="4"/>
      <c r="V16" s="4"/>
      <c r="W16" s="4"/>
      <c r="X16" s="4"/>
      <c r="Y16" s="7"/>
      <c r="Z16" s="4"/>
      <c r="AA16" s="4"/>
      <c r="AB16" s="4"/>
      <c r="AC16" s="4"/>
      <c r="AD16" s="4"/>
      <c r="AE16" s="4"/>
      <c r="AF16" s="4"/>
      <c r="AG16" s="4"/>
    </row>
    <row r="17" spans="1:33" ht="15.75" customHeight="1">
      <c r="A17" s="6">
        <v>10</v>
      </c>
      <c r="B17" s="7">
        <v>58</v>
      </c>
      <c r="C17" s="7" t="s">
        <v>62</v>
      </c>
      <c r="D17" s="16" t="s">
        <v>163</v>
      </c>
      <c r="E17" s="25" t="s">
        <v>164</v>
      </c>
      <c r="F17" s="17" t="s">
        <v>34</v>
      </c>
      <c r="G17" s="16" t="s">
        <v>60</v>
      </c>
      <c r="H17" s="13" t="s">
        <v>61</v>
      </c>
      <c r="I17" s="7"/>
      <c r="J17" s="12"/>
      <c r="K17" s="9"/>
      <c r="L17" s="55">
        <f t="shared" si="0"/>
        <v>0.0010121527777777778</v>
      </c>
      <c r="M17" s="31">
        <f t="shared" si="3"/>
        <v>43.725</v>
      </c>
      <c r="N17" s="98"/>
      <c r="O17" s="27">
        <f t="shared" si="1"/>
        <v>5.580000000000004</v>
      </c>
      <c r="P17" s="93">
        <v>24</v>
      </c>
      <c r="Q17" s="6" t="str">
        <f t="shared" si="2"/>
        <v>КМС</v>
      </c>
      <c r="R17" s="5">
        <v>1</v>
      </c>
      <c r="S17" s="18">
        <v>27.45</v>
      </c>
      <c r="T17" s="18"/>
      <c r="U17" s="4"/>
      <c r="V17" s="4"/>
      <c r="W17" s="4"/>
      <c r="X17" s="4"/>
      <c r="Y17" s="7"/>
      <c r="Z17" s="4"/>
      <c r="AA17" s="4"/>
      <c r="AB17" s="4"/>
      <c r="AC17" s="4"/>
      <c r="AD17" s="4"/>
      <c r="AE17" s="4"/>
      <c r="AF17" s="4"/>
      <c r="AG17" s="4"/>
    </row>
    <row r="18" spans="1:33" ht="15.75" customHeight="1">
      <c r="A18" s="6">
        <v>11</v>
      </c>
      <c r="B18" s="7">
        <v>62</v>
      </c>
      <c r="C18" s="7" t="s">
        <v>57</v>
      </c>
      <c r="D18" s="16" t="s">
        <v>185</v>
      </c>
      <c r="E18" s="25" t="s">
        <v>186</v>
      </c>
      <c r="F18" s="17" t="s">
        <v>34</v>
      </c>
      <c r="G18" s="16" t="s">
        <v>112</v>
      </c>
      <c r="H18" s="13" t="s">
        <v>134</v>
      </c>
      <c r="I18" s="7"/>
      <c r="J18" s="12"/>
      <c r="K18" s="8"/>
      <c r="L18" s="55">
        <f t="shared" si="0"/>
        <v>0.0010472222222222222</v>
      </c>
      <c r="M18" s="31">
        <f t="shared" si="3"/>
        <v>45.24</v>
      </c>
      <c r="N18" s="98"/>
      <c r="O18" s="27">
        <f t="shared" si="1"/>
        <v>8.609999999999994</v>
      </c>
      <c r="P18" s="93">
        <v>21</v>
      </c>
      <c r="Q18" s="6" t="str">
        <f t="shared" si="2"/>
        <v>I разр.</v>
      </c>
      <c r="R18" s="5">
        <v>1</v>
      </c>
      <c r="S18" s="18">
        <v>30.48</v>
      </c>
      <c r="T18" s="18"/>
      <c r="U18" s="4"/>
      <c r="V18" s="4"/>
      <c r="W18" s="4"/>
      <c r="X18" s="4"/>
      <c r="Y18" s="7"/>
      <c r="Z18" s="4"/>
      <c r="AA18" s="4"/>
      <c r="AB18" s="4"/>
      <c r="AC18" s="4"/>
      <c r="AD18" s="4"/>
      <c r="AE18" s="4"/>
      <c r="AF18" s="4"/>
      <c r="AG18" s="4"/>
    </row>
    <row r="19" spans="1:33" ht="15.75" customHeight="1">
      <c r="A19" s="6">
        <v>12</v>
      </c>
      <c r="B19" s="7">
        <v>80</v>
      </c>
      <c r="C19" s="7" t="s">
        <v>62</v>
      </c>
      <c r="D19" s="16" t="s">
        <v>187</v>
      </c>
      <c r="E19" s="25" t="s">
        <v>188</v>
      </c>
      <c r="F19" s="17" t="s">
        <v>34</v>
      </c>
      <c r="G19" s="16" t="s">
        <v>87</v>
      </c>
      <c r="H19" s="13" t="s">
        <v>168</v>
      </c>
      <c r="I19" s="7"/>
      <c r="J19" s="12"/>
      <c r="K19" s="9"/>
      <c r="L19" s="55">
        <f t="shared" si="0"/>
        <v>0.00106875</v>
      </c>
      <c r="M19" s="31">
        <f t="shared" si="3"/>
        <v>46.17</v>
      </c>
      <c r="N19" s="98"/>
      <c r="O19" s="27">
        <f t="shared" si="1"/>
        <v>10.470000000000002</v>
      </c>
      <c r="P19" s="93">
        <v>18</v>
      </c>
      <c r="Q19" s="6" t="str">
        <f t="shared" si="2"/>
        <v>I разр.</v>
      </c>
      <c r="R19" s="5">
        <v>1</v>
      </c>
      <c r="S19" s="18">
        <v>32.34</v>
      </c>
      <c r="T19" s="18"/>
      <c r="U19" s="4"/>
      <c r="V19" s="4"/>
      <c r="W19" s="4"/>
      <c r="X19" s="4"/>
      <c r="Y19" s="7"/>
      <c r="Z19" s="4"/>
      <c r="AA19" s="4"/>
      <c r="AB19" s="4"/>
      <c r="AC19" s="4"/>
      <c r="AD19" s="4"/>
      <c r="AE19" s="4"/>
      <c r="AF19" s="4"/>
      <c r="AG19" s="4"/>
    </row>
    <row r="20" spans="1:33" ht="15.75" customHeight="1">
      <c r="A20" s="6">
        <v>13</v>
      </c>
      <c r="B20" s="7">
        <v>75</v>
      </c>
      <c r="C20" s="7" t="s">
        <v>57</v>
      </c>
      <c r="D20" s="16" t="s">
        <v>154</v>
      </c>
      <c r="E20" s="25" t="s">
        <v>155</v>
      </c>
      <c r="F20" s="17" t="s">
        <v>65</v>
      </c>
      <c r="G20" s="16" t="s">
        <v>84</v>
      </c>
      <c r="H20" s="13" t="s">
        <v>85</v>
      </c>
      <c r="I20" s="7"/>
      <c r="J20" s="12"/>
      <c r="K20" s="9"/>
      <c r="L20" s="55">
        <f t="shared" si="0"/>
        <v>0.0010706018518518519</v>
      </c>
      <c r="M20" s="31">
        <f t="shared" si="3"/>
        <v>46.25</v>
      </c>
      <c r="N20" s="98"/>
      <c r="O20" s="27">
        <f t="shared" si="1"/>
        <v>10.63</v>
      </c>
      <c r="P20" s="93">
        <v>15</v>
      </c>
      <c r="Q20" s="6" t="str">
        <f t="shared" si="2"/>
        <v>I разр.</v>
      </c>
      <c r="R20" s="5">
        <v>1</v>
      </c>
      <c r="S20" s="18">
        <v>32.5</v>
      </c>
      <c r="T20" s="18"/>
      <c r="U20" s="4"/>
      <c r="V20" s="4"/>
      <c r="W20" s="4"/>
      <c r="X20" s="4"/>
      <c r="Y20" s="7"/>
      <c r="Z20" s="4"/>
      <c r="AA20" s="4"/>
      <c r="AB20" s="4"/>
      <c r="AC20" s="4"/>
      <c r="AD20" s="4"/>
      <c r="AE20" s="4"/>
      <c r="AF20" s="4"/>
      <c r="AG20" s="4"/>
    </row>
    <row r="21" spans="1:33" ht="15.75" customHeight="1">
      <c r="A21" s="6">
        <v>14</v>
      </c>
      <c r="B21" s="7">
        <v>74</v>
      </c>
      <c r="C21" s="7" t="s">
        <v>62</v>
      </c>
      <c r="D21" s="16" t="s">
        <v>183</v>
      </c>
      <c r="E21" s="25">
        <v>35696</v>
      </c>
      <c r="F21" s="17" t="s">
        <v>65</v>
      </c>
      <c r="G21" s="16" t="s">
        <v>84</v>
      </c>
      <c r="H21" s="13" t="s">
        <v>85</v>
      </c>
      <c r="I21" s="7"/>
      <c r="J21" s="12"/>
      <c r="K21" s="9"/>
      <c r="L21" s="55">
        <f t="shared" si="0"/>
        <v>0.0010930555555555554</v>
      </c>
      <c r="M21" s="31">
        <f t="shared" si="3"/>
        <v>47.22</v>
      </c>
      <c r="N21" s="98"/>
      <c r="O21" s="27">
        <f t="shared" si="1"/>
        <v>12.56999999999999</v>
      </c>
      <c r="P21" s="93">
        <v>12</v>
      </c>
      <c r="Q21" s="6" t="str">
        <f t="shared" si="2"/>
        <v>I разр.</v>
      </c>
      <c r="R21" s="5">
        <v>1</v>
      </c>
      <c r="S21" s="18">
        <v>34.44</v>
      </c>
      <c r="T21" s="18"/>
      <c r="U21" s="4"/>
      <c r="V21" s="4"/>
      <c r="W21" s="4"/>
      <c r="X21" s="4"/>
      <c r="Y21" s="7"/>
      <c r="Z21" s="4"/>
      <c r="AA21" s="4"/>
      <c r="AB21" s="4"/>
      <c r="AC21" s="4"/>
      <c r="AD21" s="4"/>
      <c r="AE21" s="4"/>
      <c r="AF21" s="4"/>
      <c r="AG21" s="4"/>
    </row>
    <row r="22" spans="1:33" ht="15.75" customHeight="1">
      <c r="A22" s="6">
        <v>15</v>
      </c>
      <c r="B22" s="7">
        <v>60</v>
      </c>
      <c r="C22" s="7" t="s">
        <v>57</v>
      </c>
      <c r="D22" s="16" t="s">
        <v>152</v>
      </c>
      <c r="E22" s="25" t="s">
        <v>153</v>
      </c>
      <c r="F22" s="17" t="s">
        <v>34</v>
      </c>
      <c r="G22" s="16" t="s">
        <v>60</v>
      </c>
      <c r="H22" s="13" t="s">
        <v>61</v>
      </c>
      <c r="I22" s="7"/>
      <c r="J22" s="12"/>
      <c r="K22" s="8"/>
      <c r="L22" s="55">
        <f t="shared" si="0"/>
        <v>0.0011034722222222223</v>
      </c>
      <c r="M22" s="31">
        <f t="shared" si="3"/>
        <v>47.67</v>
      </c>
      <c r="N22" s="98"/>
      <c r="O22" s="27">
        <f t="shared" si="1"/>
        <v>13.470000000000002</v>
      </c>
      <c r="P22" s="93">
        <v>9</v>
      </c>
      <c r="Q22" s="6" t="str">
        <f t="shared" si="2"/>
        <v>I разр.</v>
      </c>
      <c r="R22" s="5">
        <v>1</v>
      </c>
      <c r="S22" s="18">
        <v>35.34</v>
      </c>
      <c r="T22" s="18"/>
      <c r="U22" s="4"/>
      <c r="V22" s="4"/>
      <c r="W22" s="4"/>
      <c r="X22" s="4"/>
      <c r="Y22" s="7"/>
      <c r="Z22" s="4"/>
      <c r="AA22" s="4"/>
      <c r="AB22" s="4"/>
      <c r="AC22" s="4"/>
      <c r="AD22" s="4"/>
      <c r="AE22" s="4"/>
      <c r="AF22" s="4"/>
      <c r="AG22" s="4"/>
    </row>
    <row r="23" spans="1:33" ht="15.75" customHeight="1">
      <c r="A23" s="6">
        <v>16</v>
      </c>
      <c r="B23" s="7">
        <v>76</v>
      </c>
      <c r="C23" s="7" t="s">
        <v>62</v>
      </c>
      <c r="D23" s="16" t="s">
        <v>138</v>
      </c>
      <c r="E23" s="25" t="s">
        <v>139</v>
      </c>
      <c r="F23" s="17" t="s">
        <v>65</v>
      </c>
      <c r="G23" s="16" t="s">
        <v>84</v>
      </c>
      <c r="H23" s="13" t="s">
        <v>85</v>
      </c>
      <c r="I23" s="7"/>
      <c r="J23" s="12"/>
      <c r="K23" s="8"/>
      <c r="L23" s="55">
        <f t="shared" si="0"/>
        <v>0.0011233796296296296</v>
      </c>
      <c r="M23" s="31">
        <f t="shared" si="3"/>
        <v>48.53</v>
      </c>
      <c r="N23" s="98"/>
      <c r="O23" s="27">
        <f t="shared" si="1"/>
        <v>15.189999999999992</v>
      </c>
      <c r="P23" s="93">
        <v>7</v>
      </c>
      <c r="Q23" s="6" t="str">
        <f t="shared" si="2"/>
        <v>II разр.</v>
      </c>
      <c r="R23" s="5">
        <v>1</v>
      </c>
      <c r="S23" s="18">
        <v>37.06</v>
      </c>
      <c r="T23" s="18"/>
      <c r="U23" s="4"/>
      <c r="V23" s="4"/>
      <c r="W23" s="4"/>
      <c r="X23" s="4"/>
      <c r="Y23" s="7"/>
      <c r="Z23" s="4"/>
      <c r="AA23" s="4"/>
      <c r="AB23" s="4"/>
      <c r="AC23" s="4"/>
      <c r="AD23" s="4"/>
      <c r="AE23" s="4"/>
      <c r="AF23" s="4"/>
      <c r="AG23" s="4"/>
    </row>
    <row r="24" spans="1:33" ht="15.75" customHeight="1">
      <c r="A24" s="6">
        <v>17</v>
      </c>
      <c r="B24" s="7">
        <v>73</v>
      </c>
      <c r="C24" s="7" t="s">
        <v>57</v>
      </c>
      <c r="D24" s="16" t="s">
        <v>144</v>
      </c>
      <c r="E24" s="25" t="s">
        <v>145</v>
      </c>
      <c r="F24" s="17" t="s">
        <v>65</v>
      </c>
      <c r="G24" s="16" t="s">
        <v>84</v>
      </c>
      <c r="H24" s="13" t="s">
        <v>85</v>
      </c>
      <c r="I24" s="7"/>
      <c r="J24" s="12"/>
      <c r="K24" s="9"/>
      <c r="L24" s="55">
        <f t="shared" si="0"/>
        <v>0.0011261574074074073</v>
      </c>
      <c r="M24" s="31">
        <f t="shared" si="3"/>
        <v>48.65</v>
      </c>
      <c r="N24" s="98"/>
      <c r="O24" s="27">
        <f t="shared" si="1"/>
        <v>15.42999999999999</v>
      </c>
      <c r="P24" s="93">
        <v>5</v>
      </c>
      <c r="Q24" s="6" t="str">
        <f t="shared" si="2"/>
        <v>II разр.</v>
      </c>
      <c r="R24" s="5">
        <v>1</v>
      </c>
      <c r="S24" s="18">
        <v>37.3</v>
      </c>
      <c r="T24" s="18"/>
      <c r="U24" s="4"/>
      <c r="V24" s="4"/>
      <c r="W24" s="4"/>
      <c r="X24" s="4"/>
      <c r="Y24" s="7"/>
      <c r="Z24" s="4"/>
      <c r="AA24" s="4"/>
      <c r="AB24" s="4"/>
      <c r="AC24" s="4"/>
      <c r="AD24" s="4"/>
      <c r="AE24" s="4"/>
      <c r="AF24" s="4"/>
      <c r="AG24" s="4"/>
    </row>
    <row r="25" spans="1:33" ht="15.75" customHeight="1">
      <c r="A25" s="6">
        <v>18</v>
      </c>
      <c r="B25" s="7">
        <v>57</v>
      </c>
      <c r="C25" s="7" t="s">
        <v>62</v>
      </c>
      <c r="D25" s="16" t="s">
        <v>169</v>
      </c>
      <c r="E25" s="25" t="s">
        <v>170</v>
      </c>
      <c r="F25" s="17" t="s">
        <v>65</v>
      </c>
      <c r="G25" s="16" t="s">
        <v>70</v>
      </c>
      <c r="H25" s="13" t="s">
        <v>171</v>
      </c>
      <c r="I25" s="7"/>
      <c r="J25" s="12"/>
      <c r="K25" s="9"/>
      <c r="L25" s="55">
        <f t="shared" si="0"/>
        <v>0.0011325231481481481</v>
      </c>
      <c r="M25" s="31">
        <f t="shared" si="3"/>
        <v>48.925</v>
      </c>
      <c r="N25" s="98"/>
      <c r="O25" s="27">
        <f t="shared" si="1"/>
        <v>15.979999999999997</v>
      </c>
      <c r="P25" s="93">
        <v>3</v>
      </c>
      <c r="Q25" s="6" t="str">
        <f t="shared" si="2"/>
        <v>II разр.</v>
      </c>
      <c r="R25" s="5">
        <v>1</v>
      </c>
      <c r="S25" s="18">
        <v>37.85</v>
      </c>
      <c r="T25" s="18"/>
      <c r="U25" s="4"/>
      <c r="V25" s="4"/>
      <c r="W25" s="4"/>
      <c r="X25" s="4"/>
      <c r="Y25" s="7"/>
      <c r="Z25" s="4"/>
      <c r="AA25" s="4"/>
      <c r="AB25" s="4"/>
      <c r="AC25" s="4"/>
      <c r="AD25" s="4"/>
      <c r="AE25" s="4"/>
      <c r="AF25" s="4"/>
      <c r="AG25" s="4"/>
    </row>
    <row r="26" spans="1:33" ht="15.75" customHeight="1">
      <c r="A26" s="6">
        <v>19</v>
      </c>
      <c r="B26" s="7">
        <v>77</v>
      </c>
      <c r="C26" s="7" t="s">
        <v>57</v>
      </c>
      <c r="D26" s="14" t="s">
        <v>166</v>
      </c>
      <c r="E26" s="22" t="s">
        <v>167</v>
      </c>
      <c r="F26" s="7" t="s">
        <v>91</v>
      </c>
      <c r="G26" s="14" t="s">
        <v>87</v>
      </c>
      <c r="H26" s="12" t="s">
        <v>168</v>
      </c>
      <c r="I26" s="12"/>
      <c r="J26" s="12"/>
      <c r="K26" s="9"/>
      <c r="L26" s="55">
        <f t="shared" si="0"/>
        <v>0.0011353009259259259</v>
      </c>
      <c r="M26" s="31">
        <f t="shared" si="3"/>
        <v>49.045</v>
      </c>
      <c r="N26" s="98"/>
      <c r="O26" s="27">
        <f t="shared" si="1"/>
        <v>16.219999999999995</v>
      </c>
      <c r="P26" s="93">
        <v>2</v>
      </c>
      <c r="Q26" s="6" t="str">
        <f t="shared" si="2"/>
        <v>II разр.</v>
      </c>
      <c r="R26" s="5">
        <v>1</v>
      </c>
      <c r="S26" s="18">
        <v>38.09</v>
      </c>
      <c r="T26" s="18"/>
      <c r="U26" s="4"/>
      <c r="V26" s="4"/>
      <c r="W26" s="4"/>
      <c r="X26" s="4"/>
      <c r="Y26" s="7"/>
      <c r="Z26" s="4"/>
      <c r="AA26" s="4"/>
      <c r="AB26" s="4"/>
      <c r="AC26" s="4"/>
      <c r="AD26" s="4"/>
      <c r="AE26" s="4"/>
      <c r="AF26" s="4"/>
      <c r="AG26" s="4"/>
    </row>
    <row r="27" spans="1:33" ht="15.75" customHeight="1">
      <c r="A27" s="6">
        <v>20</v>
      </c>
      <c r="B27" s="7">
        <v>70</v>
      </c>
      <c r="C27" s="7" t="s">
        <v>62</v>
      </c>
      <c r="D27" s="16" t="s">
        <v>148</v>
      </c>
      <c r="E27" s="25">
        <v>35683</v>
      </c>
      <c r="F27" s="17" t="s">
        <v>65</v>
      </c>
      <c r="G27" s="16" t="s">
        <v>74</v>
      </c>
      <c r="H27" s="13" t="s">
        <v>75</v>
      </c>
      <c r="I27" s="7"/>
      <c r="J27" s="12"/>
      <c r="K27" s="8"/>
      <c r="L27" s="55">
        <f t="shared" si="0"/>
        <v>0.001151736111111111</v>
      </c>
      <c r="M27" s="31">
        <f t="shared" si="3"/>
        <v>49.755</v>
      </c>
      <c r="N27" s="98"/>
      <c r="O27" s="27">
        <f t="shared" si="1"/>
        <v>17.639999999999986</v>
      </c>
      <c r="P27" s="93">
        <v>1</v>
      </c>
      <c r="Q27" s="6" t="str">
        <f t="shared" si="2"/>
        <v>II разр.</v>
      </c>
      <c r="R27" s="5">
        <v>1</v>
      </c>
      <c r="S27" s="18">
        <v>39.51</v>
      </c>
      <c r="T27" s="18"/>
      <c r="U27" s="4"/>
      <c r="V27" s="4"/>
      <c r="W27" s="4"/>
      <c r="X27" s="4"/>
      <c r="Y27" s="7"/>
      <c r="Z27" s="4"/>
      <c r="AA27" s="4"/>
      <c r="AB27" s="4"/>
      <c r="AC27" s="4"/>
      <c r="AD27" s="4"/>
      <c r="AE27" s="4"/>
      <c r="AF27" s="4"/>
      <c r="AG27" s="4"/>
    </row>
    <row r="28" spans="1:33" ht="15.75" customHeight="1">
      <c r="A28" s="6">
        <v>21</v>
      </c>
      <c r="B28" s="7">
        <v>61</v>
      </c>
      <c r="C28" s="7" t="s">
        <v>57</v>
      </c>
      <c r="D28" s="16" t="s">
        <v>146</v>
      </c>
      <c r="E28" s="25" t="s">
        <v>147</v>
      </c>
      <c r="F28" s="17" t="s">
        <v>34</v>
      </c>
      <c r="G28" s="16" t="s">
        <v>60</v>
      </c>
      <c r="H28" s="13" t="s">
        <v>61</v>
      </c>
      <c r="I28" s="7"/>
      <c r="J28" s="12"/>
      <c r="K28" s="8"/>
      <c r="L28" s="55">
        <f t="shared" si="0"/>
        <v>0.001163425925925926</v>
      </c>
      <c r="M28" s="31">
        <f t="shared" si="3"/>
        <v>50.26</v>
      </c>
      <c r="N28" s="98"/>
      <c r="O28" s="27">
        <f t="shared" si="1"/>
        <v>18.65000000000001</v>
      </c>
      <c r="P28" s="93">
        <v>1</v>
      </c>
      <c r="Q28" s="6" t="str">
        <f t="shared" si="2"/>
        <v>II разр.</v>
      </c>
      <c r="R28" s="5">
        <v>1</v>
      </c>
      <c r="S28" s="18">
        <v>40.52</v>
      </c>
      <c r="T28" s="18"/>
      <c r="U28" s="4"/>
      <c r="V28" s="4"/>
      <c r="W28" s="4"/>
      <c r="X28" s="4"/>
      <c r="Y28" s="7"/>
      <c r="Z28" s="4"/>
      <c r="AA28" s="4"/>
      <c r="AB28" s="4"/>
      <c r="AC28" s="4"/>
      <c r="AD28" s="4"/>
      <c r="AE28" s="4"/>
      <c r="AF28" s="4"/>
      <c r="AG28" s="4"/>
    </row>
    <row r="29" spans="1:33" ht="15.75" customHeight="1">
      <c r="A29" s="6">
        <v>22</v>
      </c>
      <c r="B29" s="7">
        <v>52</v>
      </c>
      <c r="C29" s="7" t="s">
        <v>57</v>
      </c>
      <c r="D29" s="16" t="s">
        <v>156</v>
      </c>
      <c r="E29" s="25" t="s">
        <v>157</v>
      </c>
      <c r="F29" s="17" t="s">
        <v>65</v>
      </c>
      <c r="G29" s="16" t="s">
        <v>66</v>
      </c>
      <c r="H29" s="13" t="s">
        <v>67</v>
      </c>
      <c r="I29" s="7"/>
      <c r="J29" s="12"/>
      <c r="K29" s="8"/>
      <c r="L29" s="55">
        <f t="shared" si="0"/>
        <v>0.0011940972222222223</v>
      </c>
      <c r="M29" s="31">
        <f t="shared" si="3"/>
        <v>51.585</v>
      </c>
      <c r="N29" s="98"/>
      <c r="O29" s="27">
        <f t="shared" si="1"/>
        <v>21.3</v>
      </c>
      <c r="P29" s="93">
        <v>1</v>
      </c>
      <c r="Q29" s="6" t="str">
        <f t="shared" si="2"/>
        <v>III разр.</v>
      </c>
      <c r="R29" s="5">
        <v>1</v>
      </c>
      <c r="S29" s="18">
        <v>43.17</v>
      </c>
      <c r="T29" s="18"/>
      <c r="U29" s="4"/>
      <c r="V29" s="4"/>
      <c r="W29" s="4"/>
      <c r="X29" s="4"/>
      <c r="Y29" s="7"/>
      <c r="Z29" s="4"/>
      <c r="AA29" s="4"/>
      <c r="AB29" s="4"/>
      <c r="AC29" s="4"/>
      <c r="AD29" s="4"/>
      <c r="AE29" s="4"/>
      <c r="AF29" s="4"/>
      <c r="AG29" s="4"/>
    </row>
    <row r="30" spans="1:33" ht="15.75" customHeight="1">
      <c r="A30" s="6">
        <v>23</v>
      </c>
      <c r="B30" s="7">
        <v>54</v>
      </c>
      <c r="C30" s="7" t="s">
        <v>57</v>
      </c>
      <c r="D30" s="14" t="s">
        <v>158</v>
      </c>
      <c r="E30" s="22" t="s">
        <v>159</v>
      </c>
      <c r="F30" s="7" t="s">
        <v>91</v>
      </c>
      <c r="G30" s="14" t="s">
        <v>70</v>
      </c>
      <c r="H30" s="12" t="s">
        <v>71</v>
      </c>
      <c r="I30" s="12"/>
      <c r="J30" s="12"/>
      <c r="K30" s="9"/>
      <c r="L30" s="55">
        <f t="shared" si="0"/>
        <v>0.0012141203703703704</v>
      </c>
      <c r="M30" s="31">
        <f t="shared" si="3"/>
        <v>52.45</v>
      </c>
      <c r="N30" s="98"/>
      <c r="O30" s="27">
        <f t="shared" si="1"/>
        <v>23.03</v>
      </c>
      <c r="P30" s="93">
        <v>1</v>
      </c>
      <c r="Q30" s="6" t="str">
        <f t="shared" si="2"/>
        <v>III разр.</v>
      </c>
      <c r="R30" s="5">
        <v>1</v>
      </c>
      <c r="S30" s="18">
        <v>44.9</v>
      </c>
      <c r="T30" s="18"/>
      <c r="U30" s="4"/>
      <c r="V30" s="4"/>
      <c r="W30" s="4"/>
      <c r="X30" s="4"/>
      <c r="Y30" s="7"/>
      <c r="Z30" s="4"/>
      <c r="AA30" s="4"/>
      <c r="AB30" s="4"/>
      <c r="AC30" s="4"/>
      <c r="AD30" s="4"/>
      <c r="AE30" s="4"/>
      <c r="AF30" s="4"/>
      <c r="AG30" s="4"/>
    </row>
    <row r="31" spans="1:33" ht="15.75" customHeight="1">
      <c r="A31" s="6">
        <v>24</v>
      </c>
      <c r="B31" s="7">
        <v>50</v>
      </c>
      <c r="C31" s="7" t="s">
        <v>57</v>
      </c>
      <c r="D31" s="14" t="s">
        <v>150</v>
      </c>
      <c r="E31" s="22" t="s">
        <v>151</v>
      </c>
      <c r="F31" s="7" t="s">
        <v>91</v>
      </c>
      <c r="G31" s="14" t="s">
        <v>66</v>
      </c>
      <c r="H31" s="12" t="s">
        <v>67</v>
      </c>
      <c r="I31" s="12"/>
      <c r="J31" s="12"/>
      <c r="K31" s="9"/>
      <c r="L31" s="55">
        <f t="shared" si="0"/>
        <v>0.0012504629629629628</v>
      </c>
      <c r="M31" s="31">
        <f t="shared" si="3"/>
        <v>54.02</v>
      </c>
      <c r="N31" s="98"/>
      <c r="O31" s="27">
        <f t="shared" si="1"/>
        <v>26.16999999999998</v>
      </c>
      <c r="P31" s="93">
        <v>1</v>
      </c>
      <c r="Q31" s="6" t="str">
        <f t="shared" si="2"/>
        <v>III разр.</v>
      </c>
      <c r="R31" s="5">
        <v>1</v>
      </c>
      <c r="S31" s="18">
        <v>48.04</v>
      </c>
      <c r="T31" s="18"/>
      <c r="U31" s="4"/>
      <c r="V31" s="4"/>
      <c r="W31" s="4"/>
      <c r="X31" s="4"/>
      <c r="Y31" s="7"/>
      <c r="Z31" s="4"/>
      <c r="AA31" s="4"/>
      <c r="AB31" s="4"/>
      <c r="AC31" s="4"/>
      <c r="AD31" s="4"/>
      <c r="AE31" s="4"/>
      <c r="AF31" s="4"/>
      <c r="AG31" s="4"/>
    </row>
    <row r="32" spans="1:33" ht="15.75" customHeight="1">
      <c r="A32" s="6">
        <v>25</v>
      </c>
      <c r="B32" s="7">
        <v>71</v>
      </c>
      <c r="C32" s="7" t="s">
        <v>62</v>
      </c>
      <c r="D32" s="14" t="s">
        <v>160</v>
      </c>
      <c r="E32" s="22">
        <v>35995</v>
      </c>
      <c r="F32" s="7" t="s">
        <v>91</v>
      </c>
      <c r="G32" s="14" t="s">
        <v>74</v>
      </c>
      <c r="H32" s="12" t="s">
        <v>75</v>
      </c>
      <c r="I32" s="12"/>
      <c r="J32" s="12"/>
      <c r="K32" s="9"/>
      <c r="L32" s="55">
        <f t="shared" si="0"/>
        <v>0.0012574074074074074</v>
      </c>
      <c r="M32" s="31">
        <f t="shared" si="3"/>
        <v>54.32</v>
      </c>
      <c r="N32" s="98"/>
      <c r="O32" s="27">
        <f t="shared" si="1"/>
        <v>26.769999999999996</v>
      </c>
      <c r="P32" s="93">
        <v>1</v>
      </c>
      <c r="Q32" s="6" t="str">
        <f t="shared" si="2"/>
        <v>III разр.</v>
      </c>
      <c r="R32" s="5">
        <v>1</v>
      </c>
      <c r="S32" s="18">
        <v>48.64</v>
      </c>
      <c r="T32" s="18"/>
      <c r="U32" s="4"/>
      <c r="V32" s="4"/>
      <c r="W32" s="4"/>
      <c r="X32" s="4"/>
      <c r="Y32" s="7"/>
      <c r="Z32" s="4"/>
      <c r="AA32" s="4"/>
      <c r="AB32" s="4"/>
      <c r="AC32" s="4"/>
      <c r="AD32" s="4"/>
      <c r="AE32" s="4"/>
      <c r="AF32" s="4"/>
      <c r="AG32" s="4"/>
    </row>
    <row r="33" spans="1:33" ht="15.75" customHeight="1">
      <c r="A33" s="6">
        <v>26</v>
      </c>
      <c r="B33" s="7">
        <v>79</v>
      </c>
      <c r="C33" s="7" t="s">
        <v>62</v>
      </c>
      <c r="D33" s="14" t="s">
        <v>142</v>
      </c>
      <c r="E33" s="22">
        <v>36060</v>
      </c>
      <c r="F33" s="7" t="s">
        <v>65</v>
      </c>
      <c r="G33" s="14" t="s">
        <v>87</v>
      </c>
      <c r="H33" s="12" t="s">
        <v>143</v>
      </c>
      <c r="I33" s="12"/>
      <c r="J33" s="12"/>
      <c r="K33" s="9"/>
      <c r="L33" s="55">
        <f t="shared" si="0"/>
        <v>0.0012635416666666667</v>
      </c>
      <c r="M33" s="31">
        <f t="shared" si="3"/>
        <v>54.585</v>
      </c>
      <c r="N33" s="98"/>
      <c r="O33" s="27">
        <f t="shared" si="1"/>
        <v>27.300000000000004</v>
      </c>
      <c r="P33" s="93">
        <v>1</v>
      </c>
      <c r="Q33" s="6" t="str">
        <f t="shared" si="2"/>
        <v>III разр.</v>
      </c>
      <c r="R33" s="5">
        <v>1</v>
      </c>
      <c r="S33" s="18">
        <v>49.17</v>
      </c>
      <c r="T33" s="18"/>
      <c r="U33" s="4"/>
      <c r="V33" s="4"/>
      <c r="W33" s="4"/>
      <c r="X33" s="4"/>
      <c r="Y33" s="7"/>
      <c r="Z33" s="4"/>
      <c r="AA33" s="4"/>
      <c r="AB33" s="4"/>
      <c r="AC33" s="4"/>
      <c r="AD33" s="4"/>
      <c r="AE33" s="4"/>
      <c r="AF33" s="4"/>
      <c r="AG33" s="4"/>
    </row>
    <row r="34" spans="1:33" ht="15.75" customHeight="1">
      <c r="A34" s="6">
        <v>27</v>
      </c>
      <c r="B34" s="7">
        <v>78</v>
      </c>
      <c r="C34" s="7" t="s">
        <v>57</v>
      </c>
      <c r="D34" s="14" t="s">
        <v>172</v>
      </c>
      <c r="E34" s="22">
        <v>36278</v>
      </c>
      <c r="F34" s="7" t="s">
        <v>141</v>
      </c>
      <c r="G34" s="14" t="s">
        <v>87</v>
      </c>
      <c r="H34" s="12" t="s">
        <v>168</v>
      </c>
      <c r="I34" s="12"/>
      <c r="J34" s="12"/>
      <c r="K34" s="9"/>
      <c r="L34" s="55">
        <f t="shared" si="0"/>
        <v>0.0012802083333333333</v>
      </c>
      <c r="M34" s="31">
        <f t="shared" si="3"/>
        <v>55.305</v>
      </c>
      <c r="N34" s="98"/>
      <c r="O34" s="27">
        <f t="shared" si="1"/>
        <v>28.739999999999995</v>
      </c>
      <c r="P34" s="93">
        <v>1</v>
      </c>
      <c r="Q34" s="6" t="str">
        <f t="shared" si="2"/>
        <v>I юн.</v>
      </c>
      <c r="R34" s="5">
        <v>1</v>
      </c>
      <c r="S34" s="18">
        <v>50.61</v>
      </c>
      <c r="T34" s="18"/>
      <c r="U34" s="4"/>
      <c r="V34" s="4"/>
      <c r="W34" s="4"/>
      <c r="X34" s="4"/>
      <c r="Y34" s="7"/>
      <c r="Z34" s="4"/>
      <c r="AA34" s="4"/>
      <c r="AB34" s="4"/>
      <c r="AC34" s="4"/>
      <c r="AD34" s="4"/>
      <c r="AE34" s="4"/>
      <c r="AF34" s="4"/>
      <c r="AG34" s="4"/>
    </row>
    <row r="35" spans="1:33" ht="15.75" customHeight="1">
      <c r="A35" s="6">
        <v>28</v>
      </c>
      <c r="B35" s="7">
        <v>55</v>
      </c>
      <c r="C35" s="7" t="s">
        <v>57</v>
      </c>
      <c r="D35" s="14" t="s">
        <v>140</v>
      </c>
      <c r="E35" s="22">
        <v>36294</v>
      </c>
      <c r="F35" s="7" t="s">
        <v>141</v>
      </c>
      <c r="G35" s="14" t="s">
        <v>70</v>
      </c>
      <c r="H35" s="12" t="s">
        <v>71</v>
      </c>
      <c r="I35" s="12"/>
      <c r="J35" s="12"/>
      <c r="K35" s="9"/>
      <c r="L35" s="55">
        <f t="shared" si="0"/>
        <v>0.0013268518518518518</v>
      </c>
      <c r="M35" s="31">
        <f t="shared" si="3"/>
        <v>57.32</v>
      </c>
      <c r="N35" s="98"/>
      <c r="O35" s="27">
        <f t="shared" si="1"/>
        <v>32.769999999999996</v>
      </c>
      <c r="P35" s="93">
        <v>1</v>
      </c>
      <c r="Q35" s="6" t="str">
        <f t="shared" si="2"/>
        <v>I юн.</v>
      </c>
      <c r="R35" s="5">
        <v>1</v>
      </c>
      <c r="S35" s="18">
        <v>54.64</v>
      </c>
      <c r="T35" s="18"/>
      <c r="U35" s="4"/>
      <c r="V35" s="4"/>
      <c r="W35" s="4"/>
      <c r="X35" s="4"/>
      <c r="Y35" s="7"/>
      <c r="Z35" s="4"/>
      <c r="AA35" s="4"/>
      <c r="AB35" s="4"/>
      <c r="AC35" s="4"/>
      <c r="AD35" s="4"/>
      <c r="AE35" s="4"/>
      <c r="AF35" s="4"/>
      <c r="AG35" s="4"/>
    </row>
    <row r="36" spans="1:33" ht="15.75" customHeight="1">
      <c r="A36" s="6">
        <v>29</v>
      </c>
      <c r="B36" s="7">
        <v>53</v>
      </c>
      <c r="C36" s="7" t="s">
        <v>62</v>
      </c>
      <c r="D36" s="14" t="s">
        <v>149</v>
      </c>
      <c r="E36" s="22">
        <v>36011</v>
      </c>
      <c r="F36" s="7" t="s">
        <v>141</v>
      </c>
      <c r="G36" s="14" t="s">
        <v>66</v>
      </c>
      <c r="H36" s="12" t="s">
        <v>67</v>
      </c>
      <c r="I36" s="12"/>
      <c r="J36" s="12"/>
      <c r="K36" s="9"/>
      <c r="L36" s="55">
        <f t="shared" si="0"/>
        <v>0.0013600694444444443</v>
      </c>
      <c r="M36" s="31">
        <f t="shared" si="3"/>
        <v>58.755</v>
      </c>
      <c r="N36" s="98"/>
      <c r="O36" s="27">
        <f t="shared" si="1"/>
        <v>35.63999999999999</v>
      </c>
      <c r="P36" s="93">
        <v>1</v>
      </c>
      <c r="Q36" s="6" t="str">
        <f t="shared" si="2"/>
        <v>I юн.</v>
      </c>
      <c r="R36" s="5">
        <v>1</v>
      </c>
      <c r="S36" s="18">
        <v>57.51</v>
      </c>
      <c r="T36" s="18"/>
      <c r="U36" s="4"/>
      <c r="V36" s="4"/>
      <c r="W36" s="4"/>
      <c r="X36" s="4"/>
      <c r="Y36" s="7"/>
      <c r="Z36" s="4"/>
      <c r="AA36" s="4"/>
      <c r="AB36" s="4"/>
      <c r="AC36" s="4"/>
      <c r="AD36" s="4"/>
      <c r="AE36" s="4"/>
      <c r="AF36" s="4"/>
      <c r="AG36" s="4"/>
    </row>
    <row r="37" spans="1:33" ht="15.75" customHeight="1">
      <c r="A37" s="6">
        <v>30</v>
      </c>
      <c r="B37" s="7">
        <v>51</v>
      </c>
      <c r="C37" s="7" t="s">
        <v>62</v>
      </c>
      <c r="D37" s="14" t="s">
        <v>165</v>
      </c>
      <c r="E37" s="22">
        <v>36230</v>
      </c>
      <c r="F37" s="7" t="s">
        <v>91</v>
      </c>
      <c r="G37" s="14" t="s">
        <v>66</v>
      </c>
      <c r="H37" s="12" t="s">
        <v>67</v>
      </c>
      <c r="I37" s="12"/>
      <c r="J37" s="12"/>
      <c r="K37" s="9"/>
      <c r="L37" s="55">
        <f t="shared" si="0"/>
        <v>0.0014092592592592594</v>
      </c>
      <c r="M37" s="31">
        <f t="shared" si="3"/>
        <v>60.88</v>
      </c>
      <c r="N37" s="98"/>
      <c r="O37" s="27">
        <f t="shared" si="1"/>
        <v>39.890000000000015</v>
      </c>
      <c r="P37" s="93">
        <v>1</v>
      </c>
      <c r="Q37" s="6" t="str">
        <f t="shared" si="2"/>
        <v>II юн.</v>
      </c>
      <c r="R37" s="5">
        <v>2</v>
      </c>
      <c r="S37" s="18">
        <v>1.76</v>
      </c>
      <c r="T37" s="18"/>
      <c r="U37" s="4"/>
      <c r="V37" s="4"/>
      <c r="W37" s="4"/>
      <c r="X37" s="4"/>
      <c r="Y37" s="7"/>
      <c r="Z37" s="4"/>
      <c r="AA37" s="4"/>
      <c r="AB37" s="4"/>
      <c r="AC37" s="4"/>
      <c r="AD37" s="4"/>
      <c r="AE37" s="4"/>
      <c r="AF37" s="4"/>
      <c r="AG37" s="4"/>
    </row>
    <row r="38" spans="1:33" ht="15.75" customHeight="1">
      <c r="A38" s="6">
        <v>31</v>
      </c>
      <c r="B38" s="7">
        <v>72</v>
      </c>
      <c r="C38" s="7" t="s">
        <v>62</v>
      </c>
      <c r="D38" s="16" t="s">
        <v>161</v>
      </c>
      <c r="E38" s="25">
        <v>35832</v>
      </c>
      <c r="F38" s="17" t="s">
        <v>91</v>
      </c>
      <c r="G38" s="16" t="s">
        <v>74</v>
      </c>
      <c r="H38" s="13" t="s">
        <v>162</v>
      </c>
      <c r="I38" s="7"/>
      <c r="J38" s="12"/>
      <c r="K38" s="9"/>
      <c r="L38" s="55">
        <f t="shared" si="0"/>
        <v>0.0014395833333333333</v>
      </c>
      <c r="M38" s="31">
        <f t="shared" si="3"/>
        <v>62.19</v>
      </c>
      <c r="N38" s="98"/>
      <c r="O38" s="27">
        <f t="shared" si="1"/>
        <v>42.51</v>
      </c>
      <c r="P38" s="93">
        <v>1</v>
      </c>
      <c r="Q38" s="6" t="str">
        <f t="shared" si="2"/>
        <v>II юн.</v>
      </c>
      <c r="R38" s="5">
        <v>2</v>
      </c>
      <c r="S38" s="18">
        <v>4.38</v>
      </c>
      <c r="T38" s="18"/>
      <c r="U38" s="4"/>
      <c r="V38" s="4"/>
      <c r="W38" s="4"/>
      <c r="X38" s="4"/>
      <c r="Y38" s="7"/>
      <c r="Z38" s="4"/>
      <c r="AA38" s="4"/>
      <c r="AB38" s="4"/>
      <c r="AC38" s="4"/>
      <c r="AD38" s="4"/>
      <c r="AE38" s="4"/>
      <c r="AF38" s="4"/>
      <c r="AG38" s="4"/>
    </row>
    <row r="39" spans="1:33" ht="5.25" customHeight="1" thickBot="1">
      <c r="A39" s="32"/>
      <c r="B39" s="33"/>
      <c r="C39" s="33"/>
      <c r="D39" s="38"/>
      <c r="E39" s="64"/>
      <c r="F39" s="33"/>
      <c r="G39" s="33"/>
      <c r="H39" s="39"/>
      <c r="I39" s="33"/>
      <c r="J39" s="37"/>
      <c r="K39" s="65"/>
      <c r="L39" s="74"/>
      <c r="M39" s="40"/>
      <c r="N39" s="99"/>
      <c r="O39" s="59"/>
      <c r="P39" s="89"/>
      <c r="Q39" s="32"/>
      <c r="R39" s="5"/>
      <c r="S39" s="18"/>
      <c r="T39" s="18"/>
      <c r="U39" s="4"/>
      <c r="V39" s="4"/>
      <c r="W39" s="4"/>
      <c r="X39" s="4"/>
      <c r="Y39" s="7"/>
      <c r="Z39" s="4"/>
      <c r="AA39" s="4"/>
      <c r="AB39" s="4"/>
      <c r="AC39" s="4"/>
      <c r="AD39" s="4"/>
      <c r="AE39" s="4"/>
      <c r="AF39" s="4"/>
      <c r="AG39" s="4"/>
    </row>
    <row r="40" spans="12:16" ht="13.5" thickTop="1">
      <c r="L40" s="45"/>
      <c r="M40" s="46"/>
      <c r="O40" s="47"/>
      <c r="P40" s="96"/>
    </row>
    <row r="41" spans="2:12" ht="15" customHeight="1">
      <c r="B41" s="84" t="s">
        <v>50</v>
      </c>
      <c r="D41" s="79"/>
      <c r="E41" s="79"/>
      <c r="F41" s="79"/>
      <c r="G41" s="83"/>
      <c r="H41" s="83"/>
      <c r="L41" s="83" t="s">
        <v>48</v>
      </c>
    </row>
    <row r="42" spans="2:12" ht="15" customHeight="1">
      <c r="B42" s="84" t="s">
        <v>210</v>
      </c>
      <c r="D42" s="80"/>
      <c r="E42" s="81"/>
      <c r="F42" s="82"/>
      <c r="G42" s="83"/>
      <c r="H42" s="83"/>
      <c r="I42" s="76" t="s">
        <v>33</v>
      </c>
      <c r="L42" s="83" t="s">
        <v>47</v>
      </c>
    </row>
    <row r="43" spans="7:12" ht="15" customHeight="1">
      <c r="G43" s="83"/>
      <c r="H43" s="83"/>
      <c r="L43" s="83" t="s">
        <v>196</v>
      </c>
    </row>
    <row r="47" ht="9" customHeight="1"/>
    <row r="49" spans="1:16" ht="12.75">
      <c r="A49" s="125" t="s">
        <v>46</v>
      </c>
      <c r="B49" s="125"/>
      <c r="C49" s="125"/>
      <c r="D49" s="125"/>
      <c r="K49" s="126" t="s">
        <v>137</v>
      </c>
      <c r="L49" s="126"/>
      <c r="M49" s="126"/>
      <c r="N49" s="126"/>
      <c r="O49" s="126"/>
      <c r="P49" s="1"/>
    </row>
  </sheetData>
  <sheetProtection/>
  <mergeCells count="8">
    <mergeCell ref="A49:D49"/>
    <mergeCell ref="C6:J6"/>
    <mergeCell ref="A2:Q2"/>
    <mergeCell ref="A3:Q3"/>
    <mergeCell ref="A4:D4"/>
    <mergeCell ref="J4:Q4"/>
    <mergeCell ref="K49:O49"/>
    <mergeCell ref="L6:O6"/>
  </mergeCells>
  <printOptions/>
  <pageMargins left="0.2755905511811024" right="0.1968503937007874" top="0.3937007874015748" bottom="0.3937007874015748" header="0.5118110236220472" footer="0.3937007874015748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tabColor rgb="FFFF0000"/>
  </sheetPr>
  <dimension ref="A2:AL48"/>
  <sheetViews>
    <sheetView view="pageBreakPreview" zoomScale="130" zoomScaleSheetLayoutView="130" zoomScalePageLayoutView="0" workbookViewId="0" topLeftCell="A1">
      <selection activeCell="P9" sqref="D8:P9"/>
    </sheetView>
  </sheetViews>
  <sheetFormatPr defaultColWidth="9.140625" defaultRowHeight="12.75"/>
  <cols>
    <col min="1" max="2" width="4.7109375" style="1" customWidth="1"/>
    <col min="3" max="3" width="5.28125" style="1" customWidth="1"/>
    <col min="4" max="4" width="23.00390625" style="1" customWidth="1"/>
    <col min="5" max="5" width="7.421875" style="1" hidden="1" customWidth="1"/>
    <col min="6" max="6" width="10.00390625" style="1" customWidth="1"/>
    <col min="7" max="7" width="23.00390625" style="1" customWidth="1"/>
    <col min="8" max="8" width="23.28125" style="1" hidden="1" customWidth="1"/>
    <col min="9" max="9" width="17.7109375" style="1" hidden="1" customWidth="1"/>
    <col min="10" max="10" width="14.140625" style="1" hidden="1" customWidth="1"/>
    <col min="11" max="11" width="0.71875" style="1" hidden="1" customWidth="1"/>
    <col min="12" max="12" width="9.00390625" style="1" customWidth="1"/>
    <col min="13" max="13" width="7.421875" style="1" hidden="1" customWidth="1"/>
    <col min="14" max="14" width="6.421875" style="1" customWidth="1"/>
    <col min="15" max="15" width="6.421875" style="90" customWidth="1"/>
    <col min="16" max="16" width="7.8515625" style="1" customWidth="1"/>
    <col min="17" max="17" width="4.140625" style="1" customWidth="1"/>
    <col min="18" max="18" width="7.28125" style="1" customWidth="1"/>
    <col min="19" max="22" width="9.140625" style="1" customWidth="1"/>
    <col min="23" max="23" width="5.421875" style="1" customWidth="1"/>
    <col min="24" max="24" width="4.28125" style="1" customWidth="1"/>
    <col min="25" max="25" width="26.8515625" style="1" customWidth="1"/>
    <col min="26" max="16384" width="9.140625" style="1" customWidth="1"/>
  </cols>
  <sheetData>
    <row r="1" ht="6" customHeight="1"/>
    <row r="2" spans="1:16" ht="29.25" customHeight="1">
      <c r="A2" s="132" t="str">
        <f>N_sor1</f>
        <v>"VII Зимняя Спартакиада учащихся России 2015 года"  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1:16" ht="39" customHeight="1">
      <c r="A3" s="132" t="str">
        <f>N_sor2</f>
        <v>по конькобежному спорту  (II этап)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9" s="106" customFormat="1" ht="48" customHeight="1" thickBot="1">
      <c r="A4" s="129" t="s">
        <v>20</v>
      </c>
      <c r="B4" s="129"/>
      <c r="C4" s="129"/>
      <c r="D4" s="129"/>
      <c r="E4" s="108"/>
      <c r="F4" s="108"/>
      <c r="G4" s="108"/>
      <c r="H4" s="108"/>
      <c r="I4" s="108"/>
      <c r="J4" s="115" t="str">
        <f>D_d1</f>
        <v>26 января 2015 г.</v>
      </c>
      <c r="K4" s="116"/>
      <c r="L4" s="130" t="str">
        <f>D_d1</f>
        <v>26 января 2015 г.</v>
      </c>
      <c r="M4" s="130"/>
      <c r="N4" s="130"/>
      <c r="O4" s="130"/>
      <c r="P4" s="130"/>
      <c r="Q4" s="107"/>
      <c r="R4" s="107"/>
      <c r="S4" s="107"/>
    </row>
    <row r="5" spans="1:19" s="106" customFormat="1" ht="24" customHeight="1" thickTop="1">
      <c r="A5" s="111"/>
      <c r="B5" s="111"/>
      <c r="C5" s="111"/>
      <c r="D5" s="111"/>
      <c r="E5" s="112"/>
      <c r="F5" s="112"/>
      <c r="G5" s="112"/>
      <c r="H5" s="112"/>
      <c r="I5" s="112"/>
      <c r="J5" s="117"/>
      <c r="K5" s="118"/>
      <c r="L5" s="113"/>
      <c r="M5" s="113"/>
      <c r="N5" s="113"/>
      <c r="O5" s="113"/>
      <c r="P5" s="113"/>
      <c r="Q5" s="107"/>
      <c r="R5" s="107"/>
      <c r="S5" s="107"/>
    </row>
    <row r="6" spans="2:38" ht="32.25" customHeight="1">
      <c r="B6" s="15"/>
      <c r="C6" s="134" t="str">
        <f>N_un</f>
        <v>Юноши  (ЦФО)</v>
      </c>
      <c r="D6" s="134"/>
      <c r="E6" s="134"/>
      <c r="F6" s="134"/>
      <c r="G6" s="134"/>
      <c r="H6" s="134"/>
      <c r="I6" s="134"/>
      <c r="J6" s="134"/>
      <c r="K6" s="15"/>
      <c r="L6" s="124" t="str">
        <f>const!C12</f>
        <v>3000 метров</v>
      </c>
      <c r="M6" s="124"/>
      <c r="N6" s="124"/>
      <c r="O6" s="87"/>
      <c r="P6" s="15"/>
      <c r="Q6" s="3"/>
      <c r="R6" s="4" t="s">
        <v>31</v>
      </c>
      <c r="S6" s="4" t="s">
        <v>32</v>
      </c>
      <c r="V6" s="4"/>
      <c r="W6" s="4"/>
      <c r="X6" s="7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6.5" customHeight="1" thickBot="1">
      <c r="A7" s="2" t="s">
        <v>4</v>
      </c>
      <c r="B7" s="2" t="s">
        <v>0</v>
      </c>
      <c r="C7" s="10" t="s">
        <v>6</v>
      </c>
      <c r="D7" s="2" t="s">
        <v>2</v>
      </c>
      <c r="E7" s="2"/>
      <c r="F7" s="2" t="s">
        <v>1</v>
      </c>
      <c r="G7" s="2" t="s">
        <v>45</v>
      </c>
      <c r="H7" s="2" t="s">
        <v>45</v>
      </c>
      <c r="I7" s="2"/>
      <c r="J7" s="2" t="s">
        <v>7</v>
      </c>
      <c r="K7" s="2"/>
      <c r="L7" s="11" t="s">
        <v>3</v>
      </c>
      <c r="M7" s="11" t="s">
        <v>8</v>
      </c>
      <c r="N7" s="11" t="s">
        <v>11</v>
      </c>
      <c r="O7" s="2" t="s">
        <v>8</v>
      </c>
      <c r="P7" s="2" t="s">
        <v>5</v>
      </c>
      <c r="Q7" s="3"/>
      <c r="R7" s="18"/>
      <c r="S7" s="18"/>
      <c r="V7" s="4"/>
      <c r="W7" s="4"/>
      <c r="X7" s="7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38" ht="15" customHeight="1" thickTop="1">
      <c r="A8" s="24">
        <v>1</v>
      </c>
      <c r="B8" s="48">
        <v>96</v>
      </c>
      <c r="C8" s="48" t="s">
        <v>62</v>
      </c>
      <c r="D8" s="50" t="s">
        <v>133</v>
      </c>
      <c r="E8" s="51">
        <v>35628</v>
      </c>
      <c r="F8" s="48" t="s">
        <v>44</v>
      </c>
      <c r="G8" s="50" t="s">
        <v>112</v>
      </c>
      <c r="H8" s="49" t="s">
        <v>134</v>
      </c>
      <c r="I8" s="49"/>
      <c r="J8" s="71"/>
      <c r="K8" s="73"/>
      <c r="L8" s="53">
        <f aca="true" t="shared" si="0" ref="L8:L37">(Q8*60+R8)/86400</f>
        <v>0.002809490740740741</v>
      </c>
      <c r="M8" s="52"/>
      <c r="N8" s="54">
        <f>(L8-L$8)*86400</f>
        <v>0</v>
      </c>
      <c r="O8" s="93">
        <v>80</v>
      </c>
      <c r="P8" s="6" t="s">
        <v>44</v>
      </c>
      <c r="Q8" s="3">
        <v>4</v>
      </c>
      <c r="R8" s="18">
        <v>2.74</v>
      </c>
      <c r="S8" s="18"/>
      <c r="V8" s="4"/>
      <c r="W8" s="4"/>
      <c r="X8" s="7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ht="15" customHeight="1">
      <c r="A9" s="6">
        <v>2</v>
      </c>
      <c r="B9" s="7">
        <v>97</v>
      </c>
      <c r="C9" s="7" t="s">
        <v>62</v>
      </c>
      <c r="D9" s="16" t="s">
        <v>135</v>
      </c>
      <c r="E9" s="25" t="s">
        <v>136</v>
      </c>
      <c r="F9" s="17" t="s">
        <v>34</v>
      </c>
      <c r="G9" s="16" t="s">
        <v>118</v>
      </c>
      <c r="H9" s="13" t="s">
        <v>119</v>
      </c>
      <c r="I9" s="13"/>
      <c r="J9" s="13"/>
      <c r="K9" s="8"/>
      <c r="L9" s="55">
        <f t="shared" si="0"/>
        <v>0.002829282407407407</v>
      </c>
      <c r="M9" s="31">
        <f aca="true" t="shared" si="1" ref="M9:M14">ROUNDDOWN(L9*86400/2,3)</f>
        <v>122.225</v>
      </c>
      <c r="N9" s="27">
        <f aca="true" t="shared" si="2" ref="N9:N37">(L9-L$8)*86400</f>
        <v>1.7099999999999616</v>
      </c>
      <c r="O9" s="93">
        <v>70</v>
      </c>
      <c r="P9" s="6" t="s">
        <v>44</v>
      </c>
      <c r="Q9" s="3">
        <v>4</v>
      </c>
      <c r="R9" s="18">
        <v>4.45</v>
      </c>
      <c r="S9" s="18"/>
      <c r="V9" s="4"/>
      <c r="W9" s="4"/>
      <c r="X9" s="7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ht="15" customHeight="1">
      <c r="A10" s="6">
        <v>3</v>
      </c>
      <c r="B10" s="7">
        <v>98</v>
      </c>
      <c r="C10" s="7" t="s">
        <v>57</v>
      </c>
      <c r="D10" s="14" t="s">
        <v>116</v>
      </c>
      <c r="E10" s="22" t="s">
        <v>117</v>
      </c>
      <c r="F10" s="7" t="s">
        <v>34</v>
      </c>
      <c r="G10" s="14" t="s">
        <v>118</v>
      </c>
      <c r="H10" s="12" t="s">
        <v>119</v>
      </c>
      <c r="I10" s="12"/>
      <c r="J10" s="13"/>
      <c r="K10" s="60"/>
      <c r="L10" s="55">
        <f t="shared" si="0"/>
        <v>0.0028885416666666664</v>
      </c>
      <c r="M10" s="31">
        <f t="shared" si="1"/>
        <v>124.785</v>
      </c>
      <c r="N10" s="27">
        <f t="shared" si="2"/>
        <v>6.829999999999968</v>
      </c>
      <c r="O10" s="93">
        <v>60</v>
      </c>
      <c r="P10" s="6" t="str">
        <f aca="true" t="shared" si="3" ref="P10:P39">IF(L10&lt;=269/86400,"КМС",IF(L10&lt;=288/86400,"I разр.",IF(L10&lt;=309.8/86400,"II разр.",IF(L10&lt;=336.8/86400,"III разр.",IF(L10&lt;=369.2/86400,"I юн.",IF(L10&lt;=412.4/86400,"II юн.",IF(L10&lt;=466.4/86400,"III юн.","")))))))</f>
        <v>КМС</v>
      </c>
      <c r="Q10" s="3">
        <v>4</v>
      </c>
      <c r="R10" s="18">
        <v>9.57</v>
      </c>
      <c r="S10" s="18"/>
      <c r="V10" s="4"/>
      <c r="W10" s="4"/>
      <c r="X10" s="7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ht="15" customHeight="1">
      <c r="A11" s="6">
        <v>4</v>
      </c>
      <c r="B11" s="7">
        <v>94</v>
      </c>
      <c r="C11" s="7" t="s">
        <v>62</v>
      </c>
      <c r="D11" s="14" t="s">
        <v>129</v>
      </c>
      <c r="E11" s="22" t="s">
        <v>130</v>
      </c>
      <c r="F11" s="7" t="s">
        <v>34</v>
      </c>
      <c r="G11" s="14" t="s">
        <v>112</v>
      </c>
      <c r="H11" s="12" t="s">
        <v>113</v>
      </c>
      <c r="I11" s="12"/>
      <c r="J11" s="13"/>
      <c r="K11" s="12"/>
      <c r="L11" s="55">
        <f t="shared" si="0"/>
        <v>0.002920486111111111</v>
      </c>
      <c r="M11" s="31">
        <f t="shared" si="1"/>
        <v>126.165</v>
      </c>
      <c r="N11" s="27">
        <f t="shared" si="2"/>
        <v>9.58999999999999</v>
      </c>
      <c r="O11" s="93">
        <v>50</v>
      </c>
      <c r="P11" s="6" t="str">
        <f t="shared" si="3"/>
        <v>КМС</v>
      </c>
      <c r="Q11" s="3">
        <v>4</v>
      </c>
      <c r="R11" s="18">
        <v>12.33</v>
      </c>
      <c r="S11" s="18"/>
      <c r="V11" s="4"/>
      <c r="W11" s="4"/>
      <c r="X11" s="7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ht="15" customHeight="1">
      <c r="A12" s="6">
        <v>5</v>
      </c>
      <c r="B12" s="7">
        <v>88</v>
      </c>
      <c r="C12" s="7" t="s">
        <v>57</v>
      </c>
      <c r="D12" s="16" t="s">
        <v>131</v>
      </c>
      <c r="E12" s="25" t="s">
        <v>132</v>
      </c>
      <c r="F12" s="17" t="s">
        <v>34</v>
      </c>
      <c r="G12" s="16" t="s">
        <v>70</v>
      </c>
      <c r="H12" s="13" t="s">
        <v>71</v>
      </c>
      <c r="I12" s="13"/>
      <c r="J12" s="13"/>
      <c r="K12" s="8"/>
      <c r="L12" s="55">
        <f t="shared" si="0"/>
        <v>0.002926851851851852</v>
      </c>
      <c r="M12" s="31">
        <f t="shared" si="1"/>
        <v>126.44</v>
      </c>
      <c r="N12" s="27">
        <f t="shared" si="2"/>
        <v>10.139999999999995</v>
      </c>
      <c r="O12" s="93">
        <v>45</v>
      </c>
      <c r="P12" s="6" t="str">
        <f t="shared" si="3"/>
        <v>КМС</v>
      </c>
      <c r="Q12" s="3">
        <v>4</v>
      </c>
      <c r="R12" s="18">
        <v>12.88</v>
      </c>
      <c r="S12" s="18"/>
      <c r="V12" s="4"/>
      <c r="W12" s="4"/>
      <c r="X12" s="7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 ht="15" customHeight="1">
      <c r="A13" s="6">
        <v>6</v>
      </c>
      <c r="B13" s="7">
        <v>99</v>
      </c>
      <c r="C13" s="7" t="s">
        <v>57</v>
      </c>
      <c r="D13" s="14" t="s">
        <v>122</v>
      </c>
      <c r="E13" s="22" t="s">
        <v>123</v>
      </c>
      <c r="F13" s="7" t="s">
        <v>34</v>
      </c>
      <c r="G13" s="14" t="s">
        <v>118</v>
      </c>
      <c r="H13" s="12" t="s">
        <v>119</v>
      </c>
      <c r="I13" s="12"/>
      <c r="J13" s="13"/>
      <c r="K13" s="12"/>
      <c r="L13" s="55">
        <f t="shared" si="0"/>
        <v>0.002942939814814815</v>
      </c>
      <c r="M13" s="31">
        <f t="shared" si="1"/>
        <v>127.135</v>
      </c>
      <c r="N13" s="27">
        <f t="shared" si="2"/>
        <v>11.529999999999996</v>
      </c>
      <c r="O13" s="93">
        <v>40</v>
      </c>
      <c r="P13" s="6" t="str">
        <f t="shared" si="3"/>
        <v>КМС</v>
      </c>
      <c r="Q13" s="3">
        <v>4</v>
      </c>
      <c r="R13" s="18">
        <v>14.27</v>
      </c>
      <c r="S13" s="18"/>
      <c r="V13" s="4"/>
      <c r="W13" s="4"/>
      <c r="X13" s="7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ht="15" customHeight="1">
      <c r="A14" s="6">
        <v>7</v>
      </c>
      <c r="B14" s="7">
        <v>100</v>
      </c>
      <c r="C14" s="7" t="s">
        <v>57</v>
      </c>
      <c r="D14" s="14" t="s">
        <v>126</v>
      </c>
      <c r="E14" s="22" t="s">
        <v>127</v>
      </c>
      <c r="F14" s="7" t="s">
        <v>34</v>
      </c>
      <c r="G14" s="14" t="s">
        <v>118</v>
      </c>
      <c r="H14" s="12" t="s">
        <v>128</v>
      </c>
      <c r="I14" s="12"/>
      <c r="J14" s="13"/>
      <c r="K14" s="60"/>
      <c r="L14" s="55">
        <f t="shared" si="0"/>
        <v>0.002952199074074074</v>
      </c>
      <c r="M14" s="31">
        <f t="shared" si="1"/>
        <v>127.535</v>
      </c>
      <c r="N14" s="27">
        <f t="shared" si="2"/>
        <v>12.329999999999991</v>
      </c>
      <c r="O14" s="93">
        <v>35</v>
      </c>
      <c r="P14" s="6" t="str">
        <f t="shared" si="3"/>
        <v>КМС</v>
      </c>
      <c r="Q14" s="3">
        <v>4</v>
      </c>
      <c r="R14" s="18">
        <v>15.07</v>
      </c>
      <c r="S14" s="18"/>
      <c r="V14" s="4"/>
      <c r="W14" s="4"/>
      <c r="X14" s="7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 ht="15" customHeight="1">
      <c r="A15" s="6">
        <v>8</v>
      </c>
      <c r="B15" s="7">
        <v>87</v>
      </c>
      <c r="C15" s="7" t="s">
        <v>57</v>
      </c>
      <c r="D15" s="14" t="s">
        <v>108</v>
      </c>
      <c r="E15" s="22" t="s">
        <v>109</v>
      </c>
      <c r="F15" s="7" t="s">
        <v>34</v>
      </c>
      <c r="G15" s="14" t="s">
        <v>70</v>
      </c>
      <c r="H15" s="12" t="s">
        <v>71</v>
      </c>
      <c r="I15" s="12"/>
      <c r="J15" s="13"/>
      <c r="K15" s="60"/>
      <c r="L15" s="55">
        <f t="shared" si="0"/>
        <v>0.003033101851851852</v>
      </c>
      <c r="M15" s="31"/>
      <c r="N15" s="27">
        <f t="shared" si="2"/>
        <v>19.319999999999997</v>
      </c>
      <c r="O15" s="93">
        <v>30</v>
      </c>
      <c r="P15" s="6" t="str">
        <f t="shared" si="3"/>
        <v>КМС</v>
      </c>
      <c r="Q15" s="3">
        <v>4</v>
      </c>
      <c r="R15" s="18">
        <v>22.06</v>
      </c>
      <c r="S15" s="18"/>
      <c r="V15" s="4"/>
      <c r="W15" s="4"/>
      <c r="X15" s="7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ht="15" customHeight="1">
      <c r="A16" s="6">
        <v>9</v>
      </c>
      <c r="B16" s="7">
        <v>89</v>
      </c>
      <c r="C16" s="7" t="s">
        <v>57</v>
      </c>
      <c r="D16" s="14" t="s">
        <v>58</v>
      </c>
      <c r="E16" s="22" t="s">
        <v>59</v>
      </c>
      <c r="F16" s="7" t="s">
        <v>34</v>
      </c>
      <c r="G16" s="14" t="s">
        <v>60</v>
      </c>
      <c r="H16" s="12" t="s">
        <v>61</v>
      </c>
      <c r="I16" s="12"/>
      <c r="J16" s="13"/>
      <c r="K16" s="60"/>
      <c r="L16" s="55">
        <f t="shared" si="0"/>
        <v>0.003115625</v>
      </c>
      <c r="M16" s="31">
        <f aca="true" t="shared" si="4" ref="M16:M38">ROUNDDOWN(L16*86400/2,3)</f>
        <v>134.595</v>
      </c>
      <c r="N16" s="27">
        <f t="shared" si="2"/>
        <v>26.44999999999998</v>
      </c>
      <c r="O16" s="93">
        <v>27</v>
      </c>
      <c r="P16" s="6" t="str">
        <f t="shared" si="3"/>
        <v>I разр.</v>
      </c>
      <c r="Q16" s="3">
        <v>4</v>
      </c>
      <c r="R16" s="18">
        <v>29.19</v>
      </c>
      <c r="S16" s="18"/>
      <c r="V16" s="4"/>
      <c r="W16" s="4"/>
      <c r="X16" s="7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8" ht="15" customHeight="1">
      <c r="A17" s="6">
        <v>10</v>
      </c>
      <c r="B17" s="7">
        <v>95</v>
      </c>
      <c r="C17" s="7" t="s">
        <v>62</v>
      </c>
      <c r="D17" s="16" t="s">
        <v>110</v>
      </c>
      <c r="E17" s="25" t="s">
        <v>111</v>
      </c>
      <c r="F17" s="17" t="s">
        <v>44</v>
      </c>
      <c r="G17" s="16" t="s">
        <v>112</v>
      </c>
      <c r="H17" s="13" t="s">
        <v>113</v>
      </c>
      <c r="I17" s="13"/>
      <c r="J17" s="13"/>
      <c r="K17" s="8"/>
      <c r="L17" s="55">
        <f t="shared" si="0"/>
        <v>0.003119791666666667</v>
      </c>
      <c r="M17" s="31">
        <f t="shared" si="4"/>
        <v>134.775</v>
      </c>
      <c r="N17" s="27">
        <f t="shared" si="2"/>
        <v>26.810000000000016</v>
      </c>
      <c r="O17" s="93">
        <v>24</v>
      </c>
      <c r="P17" s="6" t="str">
        <f t="shared" si="3"/>
        <v>I разр.</v>
      </c>
      <c r="Q17" s="3">
        <v>4</v>
      </c>
      <c r="R17" s="18">
        <v>29.55</v>
      </c>
      <c r="S17" s="18"/>
      <c r="V17" s="4"/>
      <c r="W17" s="4"/>
      <c r="X17" s="7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ht="15" customHeight="1">
      <c r="A18" s="6">
        <v>11</v>
      </c>
      <c r="B18" s="7">
        <v>91</v>
      </c>
      <c r="C18" s="7" t="s">
        <v>62</v>
      </c>
      <c r="D18" s="16" t="s">
        <v>76</v>
      </c>
      <c r="E18" s="25">
        <v>36314</v>
      </c>
      <c r="F18" s="17" t="s">
        <v>34</v>
      </c>
      <c r="G18" s="16" t="s">
        <v>60</v>
      </c>
      <c r="H18" s="13" t="s">
        <v>61</v>
      </c>
      <c r="I18" s="13"/>
      <c r="J18" s="13"/>
      <c r="K18" s="8"/>
      <c r="L18" s="55">
        <f t="shared" si="0"/>
        <v>0.003137731481481482</v>
      </c>
      <c r="M18" s="31">
        <f t="shared" si="4"/>
        <v>135.55</v>
      </c>
      <c r="N18" s="27">
        <f t="shared" si="2"/>
        <v>28.360000000000017</v>
      </c>
      <c r="O18" s="93">
        <v>21</v>
      </c>
      <c r="P18" s="6" t="str">
        <f t="shared" si="3"/>
        <v>I разр.</v>
      </c>
      <c r="Q18" s="3">
        <v>4</v>
      </c>
      <c r="R18" s="18">
        <v>31.1</v>
      </c>
      <c r="S18" s="18"/>
      <c r="V18" s="4"/>
      <c r="W18" s="4"/>
      <c r="X18" s="7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 ht="15" customHeight="1">
      <c r="A19" s="6">
        <v>12</v>
      </c>
      <c r="B19" s="7">
        <v>86</v>
      </c>
      <c r="C19" s="7" t="s">
        <v>62</v>
      </c>
      <c r="D19" s="16" t="s">
        <v>100</v>
      </c>
      <c r="E19" s="25" t="s">
        <v>101</v>
      </c>
      <c r="F19" s="17" t="s">
        <v>34</v>
      </c>
      <c r="G19" s="16" t="s">
        <v>70</v>
      </c>
      <c r="H19" s="13" t="s">
        <v>71</v>
      </c>
      <c r="I19" s="13"/>
      <c r="J19" s="13"/>
      <c r="K19" s="8"/>
      <c r="L19" s="55">
        <f t="shared" si="0"/>
        <v>0.003148611111111111</v>
      </c>
      <c r="M19" s="31">
        <f t="shared" si="4"/>
        <v>136.02</v>
      </c>
      <c r="N19" s="27">
        <f t="shared" si="2"/>
        <v>29.29999999999999</v>
      </c>
      <c r="O19" s="93">
        <v>18</v>
      </c>
      <c r="P19" s="6" t="str">
        <f t="shared" si="3"/>
        <v>I разр.</v>
      </c>
      <c r="Q19" s="3">
        <v>4</v>
      </c>
      <c r="R19" s="18">
        <v>32.04</v>
      </c>
      <c r="S19" s="18"/>
      <c r="V19" s="4"/>
      <c r="W19" s="4"/>
      <c r="X19" s="7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38" ht="15" customHeight="1">
      <c r="A20" s="6">
        <v>13</v>
      </c>
      <c r="B20" s="7">
        <v>109</v>
      </c>
      <c r="C20" s="7" t="s">
        <v>62</v>
      </c>
      <c r="D20" s="16" t="s">
        <v>104</v>
      </c>
      <c r="E20" s="25" t="s">
        <v>105</v>
      </c>
      <c r="F20" s="17" t="s">
        <v>34</v>
      </c>
      <c r="G20" s="16" t="s">
        <v>106</v>
      </c>
      <c r="H20" s="13" t="s">
        <v>107</v>
      </c>
      <c r="I20" s="13"/>
      <c r="J20" s="13"/>
      <c r="K20" s="8"/>
      <c r="L20" s="55">
        <f t="shared" si="0"/>
        <v>0.003225810185185185</v>
      </c>
      <c r="M20" s="31">
        <f t="shared" si="4"/>
        <v>139.355</v>
      </c>
      <c r="N20" s="27">
        <f t="shared" si="2"/>
        <v>35.96999999999996</v>
      </c>
      <c r="O20" s="93">
        <v>15</v>
      </c>
      <c r="P20" s="6" t="str">
        <f t="shared" si="3"/>
        <v>I разр.</v>
      </c>
      <c r="Q20" s="3">
        <v>4</v>
      </c>
      <c r="R20" s="18">
        <v>38.71</v>
      </c>
      <c r="S20" s="18"/>
      <c r="V20" s="4"/>
      <c r="W20" s="4"/>
      <c r="X20" s="7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 ht="15" customHeight="1">
      <c r="A21" s="6">
        <v>14</v>
      </c>
      <c r="B21" s="7">
        <v>92</v>
      </c>
      <c r="C21" s="7" t="s">
        <v>62</v>
      </c>
      <c r="D21" s="16" t="s">
        <v>114</v>
      </c>
      <c r="E21" s="25" t="s">
        <v>115</v>
      </c>
      <c r="F21" s="17" t="s">
        <v>34</v>
      </c>
      <c r="G21" s="16" t="s">
        <v>60</v>
      </c>
      <c r="H21" s="13" t="s">
        <v>61</v>
      </c>
      <c r="I21" s="13"/>
      <c r="J21" s="13"/>
      <c r="K21" s="8"/>
      <c r="L21" s="55">
        <f t="shared" si="0"/>
        <v>0.003263541666666667</v>
      </c>
      <c r="M21" s="31">
        <f t="shared" si="4"/>
        <v>140.985</v>
      </c>
      <c r="N21" s="27">
        <f t="shared" si="2"/>
        <v>39.23000000000003</v>
      </c>
      <c r="O21" s="93">
        <v>12</v>
      </c>
      <c r="P21" s="6" t="str">
        <f t="shared" si="3"/>
        <v>I разр.</v>
      </c>
      <c r="Q21" s="3">
        <v>4</v>
      </c>
      <c r="R21" s="18">
        <v>41.97</v>
      </c>
      <c r="S21" s="18"/>
      <c r="V21" s="4"/>
      <c r="W21" s="4"/>
      <c r="X21" s="7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 ht="15" customHeight="1">
      <c r="A22" s="6">
        <v>15</v>
      </c>
      <c r="B22" s="7">
        <v>82</v>
      </c>
      <c r="C22" s="7" t="s">
        <v>57</v>
      </c>
      <c r="D22" s="14" t="s">
        <v>102</v>
      </c>
      <c r="E22" s="22" t="s">
        <v>103</v>
      </c>
      <c r="F22" s="7" t="s">
        <v>65</v>
      </c>
      <c r="G22" s="14" t="s">
        <v>66</v>
      </c>
      <c r="H22" s="12" t="s">
        <v>67</v>
      </c>
      <c r="I22" s="12"/>
      <c r="J22" s="13"/>
      <c r="K22" s="60"/>
      <c r="L22" s="55">
        <f t="shared" si="0"/>
        <v>0.0032708333333333335</v>
      </c>
      <c r="M22" s="31">
        <f t="shared" si="4"/>
        <v>141.3</v>
      </c>
      <c r="N22" s="27">
        <f t="shared" si="2"/>
        <v>39.86</v>
      </c>
      <c r="O22" s="93">
        <v>9</v>
      </c>
      <c r="P22" s="6" t="str">
        <f t="shared" si="3"/>
        <v>I разр.</v>
      </c>
      <c r="Q22" s="3">
        <v>4</v>
      </c>
      <c r="R22" s="18">
        <v>42.6</v>
      </c>
      <c r="S22" s="18"/>
      <c r="V22" s="4"/>
      <c r="W22" s="4"/>
      <c r="X22" s="7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5" customHeight="1">
      <c r="A23" s="6">
        <v>16</v>
      </c>
      <c r="B23" s="7">
        <v>81</v>
      </c>
      <c r="C23" s="7" t="s">
        <v>62</v>
      </c>
      <c r="D23" s="16" t="s">
        <v>93</v>
      </c>
      <c r="E23" s="25" t="s">
        <v>94</v>
      </c>
      <c r="F23" s="17" t="s">
        <v>34</v>
      </c>
      <c r="G23" s="16" t="s">
        <v>66</v>
      </c>
      <c r="H23" s="13" t="s">
        <v>67</v>
      </c>
      <c r="I23" s="13"/>
      <c r="J23" s="13"/>
      <c r="K23" s="8"/>
      <c r="L23" s="55">
        <f t="shared" si="0"/>
        <v>0.003270949074074074</v>
      </c>
      <c r="M23" s="31">
        <f t="shared" si="4"/>
        <v>141.305</v>
      </c>
      <c r="N23" s="27">
        <f t="shared" si="2"/>
        <v>39.86999999999999</v>
      </c>
      <c r="O23" s="93">
        <v>7</v>
      </c>
      <c r="P23" s="6" t="str">
        <f t="shared" si="3"/>
        <v>I разр.</v>
      </c>
      <c r="Q23" s="3">
        <v>4</v>
      </c>
      <c r="R23" s="18">
        <v>42.61</v>
      </c>
      <c r="S23" s="18"/>
      <c r="V23" s="4"/>
      <c r="W23" s="4"/>
      <c r="X23" s="7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5" customHeight="1">
      <c r="A24" s="6">
        <v>17</v>
      </c>
      <c r="B24" s="7">
        <v>85</v>
      </c>
      <c r="C24" s="7" t="s">
        <v>62</v>
      </c>
      <c r="D24" s="16" t="s">
        <v>68</v>
      </c>
      <c r="E24" s="25" t="s">
        <v>69</v>
      </c>
      <c r="F24" s="17" t="s">
        <v>65</v>
      </c>
      <c r="G24" s="16" t="s">
        <v>70</v>
      </c>
      <c r="H24" s="13" t="s">
        <v>71</v>
      </c>
      <c r="I24" s="13"/>
      <c r="J24" s="13"/>
      <c r="K24" s="8"/>
      <c r="L24" s="55">
        <f t="shared" si="0"/>
        <v>0.0032766203703703707</v>
      </c>
      <c r="M24" s="31">
        <f t="shared" si="4"/>
        <v>141.55</v>
      </c>
      <c r="N24" s="27">
        <f t="shared" si="2"/>
        <v>40.36000000000002</v>
      </c>
      <c r="O24" s="93">
        <v>5</v>
      </c>
      <c r="P24" s="6" t="str">
        <f t="shared" si="3"/>
        <v>I разр.</v>
      </c>
      <c r="Q24" s="3">
        <v>4</v>
      </c>
      <c r="R24" s="18">
        <v>43.1</v>
      </c>
      <c r="S24" s="18"/>
      <c r="V24" s="4"/>
      <c r="W24" s="4"/>
      <c r="X24" s="7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 ht="15" customHeight="1">
      <c r="A25" s="6">
        <v>18</v>
      </c>
      <c r="B25" s="7">
        <v>106</v>
      </c>
      <c r="C25" s="7" t="s">
        <v>57</v>
      </c>
      <c r="D25" s="16" t="s">
        <v>120</v>
      </c>
      <c r="E25" s="25" t="s">
        <v>121</v>
      </c>
      <c r="F25" s="17" t="s">
        <v>65</v>
      </c>
      <c r="G25" s="16" t="s">
        <v>84</v>
      </c>
      <c r="H25" s="13" t="s">
        <v>85</v>
      </c>
      <c r="I25" s="13"/>
      <c r="J25" s="13"/>
      <c r="K25" s="8"/>
      <c r="L25" s="55">
        <f t="shared" si="0"/>
        <v>0.003336226851851852</v>
      </c>
      <c r="M25" s="31">
        <f t="shared" si="4"/>
        <v>144.125</v>
      </c>
      <c r="N25" s="27">
        <f t="shared" si="2"/>
        <v>45.51</v>
      </c>
      <c r="O25" s="93">
        <v>3</v>
      </c>
      <c r="P25" s="6" t="str">
        <f t="shared" si="3"/>
        <v>II разр.</v>
      </c>
      <c r="Q25" s="3">
        <v>4</v>
      </c>
      <c r="R25" s="18">
        <v>48.25</v>
      </c>
      <c r="S25" s="18"/>
      <c r="V25" s="4"/>
      <c r="W25" s="4"/>
      <c r="X25" s="7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:38" ht="15" customHeight="1">
      <c r="A26" s="6">
        <v>19</v>
      </c>
      <c r="B26" s="7">
        <v>107</v>
      </c>
      <c r="C26" s="7" t="s">
        <v>62</v>
      </c>
      <c r="D26" s="16" t="s">
        <v>82</v>
      </c>
      <c r="E26" s="25" t="s">
        <v>83</v>
      </c>
      <c r="F26" s="17" t="s">
        <v>65</v>
      </c>
      <c r="G26" s="16" t="s">
        <v>84</v>
      </c>
      <c r="H26" s="13" t="s">
        <v>85</v>
      </c>
      <c r="I26" s="13"/>
      <c r="J26" s="13"/>
      <c r="K26" s="8"/>
      <c r="L26" s="55">
        <f t="shared" si="0"/>
        <v>0.0034050925925925924</v>
      </c>
      <c r="M26" s="31">
        <f t="shared" si="4"/>
        <v>147.1</v>
      </c>
      <c r="N26" s="27">
        <f t="shared" si="2"/>
        <v>51.45999999999997</v>
      </c>
      <c r="O26" s="93">
        <v>2</v>
      </c>
      <c r="P26" s="6" t="str">
        <f t="shared" si="3"/>
        <v>II разр.</v>
      </c>
      <c r="Q26" s="3">
        <v>4</v>
      </c>
      <c r="R26" s="18">
        <v>54.2</v>
      </c>
      <c r="S26" s="18"/>
      <c r="V26" s="4"/>
      <c r="W26" s="4"/>
      <c r="X26" s="7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 ht="15" customHeight="1">
      <c r="A27" s="6">
        <v>20</v>
      </c>
      <c r="B27" s="7">
        <v>84</v>
      </c>
      <c r="C27" s="7" t="s">
        <v>57</v>
      </c>
      <c r="D27" s="16" t="s">
        <v>63</v>
      </c>
      <c r="E27" s="25" t="s">
        <v>64</v>
      </c>
      <c r="F27" s="17" t="s">
        <v>65</v>
      </c>
      <c r="G27" s="16" t="s">
        <v>66</v>
      </c>
      <c r="H27" s="13" t="s">
        <v>67</v>
      </c>
      <c r="I27" s="13"/>
      <c r="J27" s="13"/>
      <c r="K27" s="8"/>
      <c r="L27" s="55">
        <f t="shared" si="0"/>
        <v>0.0034053240740740745</v>
      </c>
      <c r="M27" s="31">
        <f t="shared" si="4"/>
        <v>147.11</v>
      </c>
      <c r="N27" s="27">
        <f t="shared" si="2"/>
        <v>51.480000000000025</v>
      </c>
      <c r="O27" s="93">
        <v>1</v>
      </c>
      <c r="P27" s="6" t="str">
        <f t="shared" si="3"/>
        <v>II разр.</v>
      </c>
      <c r="Q27" s="3">
        <v>4</v>
      </c>
      <c r="R27" s="18">
        <v>54.22</v>
      </c>
      <c r="S27" s="18"/>
      <c r="V27" s="4"/>
      <c r="W27" s="4"/>
      <c r="X27" s="7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15" customHeight="1">
      <c r="A28" s="6">
        <v>21</v>
      </c>
      <c r="B28" s="7">
        <v>83</v>
      </c>
      <c r="C28" s="7" t="s">
        <v>62</v>
      </c>
      <c r="D28" s="16" t="s">
        <v>81</v>
      </c>
      <c r="E28" s="25">
        <v>35636</v>
      </c>
      <c r="F28" s="17" t="s">
        <v>34</v>
      </c>
      <c r="G28" s="16" t="s">
        <v>66</v>
      </c>
      <c r="H28" s="13" t="s">
        <v>67</v>
      </c>
      <c r="I28" s="13"/>
      <c r="J28" s="13"/>
      <c r="K28" s="8"/>
      <c r="L28" s="55">
        <f t="shared" si="0"/>
        <v>0.003426967592592593</v>
      </c>
      <c r="M28" s="31">
        <f t="shared" si="4"/>
        <v>148.045</v>
      </c>
      <c r="N28" s="27">
        <f t="shared" si="2"/>
        <v>53.35000000000002</v>
      </c>
      <c r="O28" s="93">
        <v>1</v>
      </c>
      <c r="P28" s="6" t="str">
        <f t="shared" si="3"/>
        <v>II разр.</v>
      </c>
      <c r="Q28" s="3">
        <v>4</v>
      </c>
      <c r="R28" s="18">
        <v>56.09</v>
      </c>
      <c r="S28" s="18"/>
      <c r="V28" s="4"/>
      <c r="W28" s="4"/>
      <c r="X28" s="7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15" customHeight="1">
      <c r="A29" s="6">
        <v>22</v>
      </c>
      <c r="B29" s="7">
        <v>103</v>
      </c>
      <c r="C29" s="7" t="s">
        <v>57</v>
      </c>
      <c r="D29" s="16" t="s">
        <v>77</v>
      </c>
      <c r="E29" s="25" t="s">
        <v>78</v>
      </c>
      <c r="F29" s="17" t="s">
        <v>65</v>
      </c>
      <c r="G29" s="16" t="s">
        <v>74</v>
      </c>
      <c r="H29" s="13" t="s">
        <v>75</v>
      </c>
      <c r="I29" s="13"/>
      <c r="J29" s="13"/>
      <c r="K29" s="8"/>
      <c r="L29" s="55">
        <f t="shared" si="0"/>
        <v>0.003435300925925926</v>
      </c>
      <c r="M29" s="31">
        <f t="shared" si="4"/>
        <v>148.405</v>
      </c>
      <c r="N29" s="27">
        <f t="shared" si="2"/>
        <v>54.06999999999998</v>
      </c>
      <c r="O29" s="93">
        <v>1</v>
      </c>
      <c r="P29" s="6" t="str">
        <f t="shared" si="3"/>
        <v>II разр.</v>
      </c>
      <c r="Q29" s="3">
        <v>4</v>
      </c>
      <c r="R29" s="18">
        <v>56.81</v>
      </c>
      <c r="S29" s="18"/>
      <c r="V29" s="4"/>
      <c r="W29" s="4"/>
      <c r="X29" s="7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15" customHeight="1">
      <c r="A30" s="6">
        <v>23</v>
      </c>
      <c r="B30" s="7">
        <v>101</v>
      </c>
      <c r="C30" s="7" t="s">
        <v>57</v>
      </c>
      <c r="D30" s="16" t="s">
        <v>79</v>
      </c>
      <c r="E30" s="25" t="s">
        <v>80</v>
      </c>
      <c r="F30" s="17" t="s">
        <v>65</v>
      </c>
      <c r="G30" s="16" t="s">
        <v>74</v>
      </c>
      <c r="H30" s="13" t="s">
        <v>75</v>
      </c>
      <c r="I30" s="13"/>
      <c r="J30" s="13"/>
      <c r="K30" s="8"/>
      <c r="L30" s="55">
        <f t="shared" si="0"/>
        <v>0.0034484953703703704</v>
      </c>
      <c r="M30" s="31">
        <f t="shared" si="4"/>
        <v>148.975</v>
      </c>
      <c r="N30" s="27">
        <f t="shared" si="2"/>
        <v>55.209999999999994</v>
      </c>
      <c r="O30" s="93">
        <v>1</v>
      </c>
      <c r="P30" s="6" t="str">
        <f t="shared" si="3"/>
        <v>II разр.</v>
      </c>
      <c r="Q30" s="3">
        <v>4</v>
      </c>
      <c r="R30" s="18">
        <v>57.95</v>
      </c>
      <c r="S30" s="18"/>
      <c r="V30" s="4"/>
      <c r="W30" s="4"/>
      <c r="X30" s="7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ht="15" customHeight="1">
      <c r="A31" s="6">
        <v>24</v>
      </c>
      <c r="B31" s="7">
        <v>104</v>
      </c>
      <c r="C31" s="7" t="s">
        <v>57</v>
      </c>
      <c r="D31" s="16" t="s">
        <v>72</v>
      </c>
      <c r="E31" s="25" t="s">
        <v>73</v>
      </c>
      <c r="F31" s="17" t="s">
        <v>65</v>
      </c>
      <c r="G31" s="16" t="s">
        <v>74</v>
      </c>
      <c r="H31" s="13" t="s">
        <v>75</v>
      </c>
      <c r="I31" s="13"/>
      <c r="J31" s="13"/>
      <c r="K31" s="8"/>
      <c r="L31" s="55">
        <f t="shared" si="0"/>
        <v>0.0034780092592592592</v>
      </c>
      <c r="M31" s="31">
        <f t="shared" si="4"/>
        <v>150.25</v>
      </c>
      <c r="N31" s="27">
        <f t="shared" si="2"/>
        <v>57.75999999999999</v>
      </c>
      <c r="O31" s="93">
        <v>1</v>
      </c>
      <c r="P31" s="6" t="str">
        <f t="shared" si="3"/>
        <v>II разр.</v>
      </c>
      <c r="Q31" s="3">
        <v>5</v>
      </c>
      <c r="R31" s="18">
        <v>0.5</v>
      </c>
      <c r="S31" s="18"/>
      <c r="V31" s="4"/>
      <c r="W31" s="4"/>
      <c r="X31" s="7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ht="15" customHeight="1">
      <c r="A32" s="6">
        <v>25</v>
      </c>
      <c r="B32" s="7">
        <v>108</v>
      </c>
      <c r="C32" s="7" t="s">
        <v>62</v>
      </c>
      <c r="D32" s="16" t="s">
        <v>99</v>
      </c>
      <c r="E32" s="25">
        <v>36221</v>
      </c>
      <c r="F32" s="17" t="s">
        <v>91</v>
      </c>
      <c r="G32" s="16" t="s">
        <v>84</v>
      </c>
      <c r="H32" s="13" t="s">
        <v>85</v>
      </c>
      <c r="I32" s="13"/>
      <c r="J32" s="13"/>
      <c r="K32" s="8"/>
      <c r="L32" s="55">
        <f t="shared" si="0"/>
        <v>0.003495486111111111</v>
      </c>
      <c r="M32" s="31">
        <f t="shared" si="4"/>
        <v>151.005</v>
      </c>
      <c r="N32" s="27">
        <f t="shared" si="2"/>
        <v>59.26999999999999</v>
      </c>
      <c r="O32" s="93">
        <v>1</v>
      </c>
      <c r="P32" s="6" t="str">
        <f t="shared" si="3"/>
        <v>II разр.</v>
      </c>
      <c r="Q32" s="3">
        <v>5</v>
      </c>
      <c r="R32" s="18">
        <v>2.01</v>
      </c>
      <c r="S32" s="18"/>
      <c r="V32" s="4"/>
      <c r="W32" s="4"/>
      <c r="X32" s="7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ht="15" customHeight="1">
      <c r="A33" s="6">
        <v>26</v>
      </c>
      <c r="B33" s="7">
        <v>105</v>
      </c>
      <c r="C33" s="7" t="s">
        <v>57</v>
      </c>
      <c r="D33" s="16" t="s">
        <v>97</v>
      </c>
      <c r="E33" s="25" t="s">
        <v>98</v>
      </c>
      <c r="F33" s="17" t="s">
        <v>65</v>
      </c>
      <c r="G33" s="16" t="s">
        <v>84</v>
      </c>
      <c r="H33" s="13" t="s">
        <v>85</v>
      </c>
      <c r="I33" s="13"/>
      <c r="J33" s="13"/>
      <c r="K33" s="8"/>
      <c r="L33" s="55">
        <f t="shared" si="0"/>
        <v>0.003516087962962963</v>
      </c>
      <c r="M33" s="31">
        <f t="shared" si="4"/>
        <v>151.895</v>
      </c>
      <c r="N33" s="27">
        <f t="shared" si="2"/>
        <v>61.05</v>
      </c>
      <c r="O33" s="93">
        <v>1</v>
      </c>
      <c r="P33" s="6" t="str">
        <f t="shared" si="3"/>
        <v>II разр.</v>
      </c>
      <c r="Q33" s="3">
        <v>5</v>
      </c>
      <c r="R33" s="18">
        <v>3.79</v>
      </c>
      <c r="S33" s="18"/>
      <c r="V33" s="4"/>
      <c r="W33" s="4"/>
      <c r="X33" s="7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ht="15" customHeight="1">
      <c r="A34" s="6">
        <v>27</v>
      </c>
      <c r="B34" s="7">
        <v>110</v>
      </c>
      <c r="C34" s="7" t="s">
        <v>57</v>
      </c>
      <c r="D34" s="16" t="s">
        <v>92</v>
      </c>
      <c r="E34" s="25">
        <v>35911</v>
      </c>
      <c r="F34" s="17" t="s">
        <v>65</v>
      </c>
      <c r="G34" s="16" t="s">
        <v>87</v>
      </c>
      <c r="H34" s="13" t="s">
        <v>88</v>
      </c>
      <c r="I34" s="13"/>
      <c r="J34" s="13"/>
      <c r="K34" s="8"/>
      <c r="L34" s="55">
        <f t="shared" si="0"/>
        <v>0.003565856481481481</v>
      </c>
      <c r="M34" s="31">
        <f t="shared" si="4"/>
        <v>154.045</v>
      </c>
      <c r="N34" s="27">
        <f t="shared" si="2"/>
        <v>65.34999999999995</v>
      </c>
      <c r="O34" s="93">
        <v>1</v>
      </c>
      <c r="P34" s="6" t="str">
        <f t="shared" si="3"/>
        <v>II разр.</v>
      </c>
      <c r="Q34" s="3">
        <v>5</v>
      </c>
      <c r="R34" s="18">
        <v>8.09</v>
      </c>
      <c r="S34" s="18"/>
      <c r="V34" s="4"/>
      <c r="W34" s="4"/>
      <c r="X34" s="7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ht="15" customHeight="1">
      <c r="A35" s="6">
        <v>28</v>
      </c>
      <c r="B35" s="7">
        <v>102</v>
      </c>
      <c r="C35" s="7" t="s">
        <v>57</v>
      </c>
      <c r="D35" s="16" t="s">
        <v>89</v>
      </c>
      <c r="E35" s="25" t="s">
        <v>90</v>
      </c>
      <c r="F35" s="17" t="s">
        <v>91</v>
      </c>
      <c r="G35" s="16" t="s">
        <v>74</v>
      </c>
      <c r="H35" s="13" t="s">
        <v>75</v>
      </c>
      <c r="I35" s="13"/>
      <c r="J35" s="13"/>
      <c r="K35" s="8"/>
      <c r="L35" s="55">
        <f t="shared" si="0"/>
        <v>0.00359224537037037</v>
      </c>
      <c r="M35" s="31">
        <f t="shared" si="4"/>
        <v>155.185</v>
      </c>
      <c r="N35" s="27">
        <f t="shared" si="2"/>
        <v>67.62999999999998</v>
      </c>
      <c r="O35" s="93">
        <v>1</v>
      </c>
      <c r="P35" s="6" t="str">
        <f t="shared" si="3"/>
        <v>III разр.</v>
      </c>
      <c r="Q35" s="3">
        <v>5</v>
      </c>
      <c r="R35" s="18">
        <v>10.37</v>
      </c>
      <c r="S35" s="18"/>
      <c r="V35" s="4"/>
      <c r="W35" s="4"/>
      <c r="X35" s="7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ht="15" customHeight="1">
      <c r="A36" s="6">
        <v>29</v>
      </c>
      <c r="B36" s="7">
        <v>112</v>
      </c>
      <c r="C36" s="7" t="s">
        <v>57</v>
      </c>
      <c r="D36" s="14" t="s">
        <v>95</v>
      </c>
      <c r="E36" s="22">
        <v>35809</v>
      </c>
      <c r="F36" s="7" t="s">
        <v>65</v>
      </c>
      <c r="G36" s="14" t="s">
        <v>87</v>
      </c>
      <c r="H36" s="12" t="s">
        <v>88</v>
      </c>
      <c r="I36" s="12"/>
      <c r="J36" s="13"/>
      <c r="K36" s="12"/>
      <c r="L36" s="55">
        <f t="shared" si="0"/>
        <v>0.0036471064814814816</v>
      </c>
      <c r="M36" s="31">
        <f t="shared" si="4"/>
        <v>157.555</v>
      </c>
      <c r="N36" s="27">
        <f t="shared" si="2"/>
        <v>72.37</v>
      </c>
      <c r="O36" s="93">
        <v>1</v>
      </c>
      <c r="P36" s="6" t="str">
        <f t="shared" si="3"/>
        <v>III разр.</v>
      </c>
      <c r="Q36" s="3">
        <v>5</v>
      </c>
      <c r="R36" s="18">
        <v>15.11</v>
      </c>
      <c r="S36" s="18"/>
      <c r="V36" s="4"/>
      <c r="W36" s="4"/>
      <c r="X36" s="7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ht="15" customHeight="1">
      <c r="A37" s="6">
        <v>30</v>
      </c>
      <c r="B37" s="7">
        <v>111</v>
      </c>
      <c r="C37" s="7" t="s">
        <v>62</v>
      </c>
      <c r="D37" s="16" t="s">
        <v>86</v>
      </c>
      <c r="E37" s="25">
        <v>35913</v>
      </c>
      <c r="F37" s="17" t="s">
        <v>34</v>
      </c>
      <c r="G37" s="16" t="s">
        <v>87</v>
      </c>
      <c r="H37" s="13" t="s">
        <v>88</v>
      </c>
      <c r="I37" s="13"/>
      <c r="J37" s="13"/>
      <c r="K37" s="8"/>
      <c r="L37" s="55">
        <f t="shared" si="0"/>
        <v>0.0037697916666666665</v>
      </c>
      <c r="M37" s="31">
        <f t="shared" si="4"/>
        <v>162.855</v>
      </c>
      <c r="N37" s="27">
        <f t="shared" si="2"/>
        <v>82.96999999999997</v>
      </c>
      <c r="O37" s="93">
        <v>1</v>
      </c>
      <c r="P37" s="6" t="str">
        <f t="shared" si="3"/>
        <v>III разр.</v>
      </c>
      <c r="Q37" s="3">
        <v>5</v>
      </c>
      <c r="R37" s="18">
        <v>25.71</v>
      </c>
      <c r="S37" s="18"/>
      <c r="V37" s="4"/>
      <c r="W37" s="4"/>
      <c r="X37" s="7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ht="15" customHeight="1">
      <c r="A38" s="6"/>
      <c r="B38" s="7">
        <v>90</v>
      </c>
      <c r="C38" s="7" t="s">
        <v>62</v>
      </c>
      <c r="D38" s="14" t="s">
        <v>96</v>
      </c>
      <c r="E38" s="22">
        <v>36607</v>
      </c>
      <c r="F38" s="7" t="s">
        <v>91</v>
      </c>
      <c r="G38" s="14" t="s">
        <v>60</v>
      </c>
      <c r="H38" s="12" t="s">
        <v>61</v>
      </c>
      <c r="I38" s="12"/>
      <c r="J38" s="13"/>
      <c r="K38" s="12"/>
      <c r="L38" s="55" t="s">
        <v>208</v>
      </c>
      <c r="M38" s="31" t="e">
        <f t="shared" si="4"/>
        <v>#VALUE!</v>
      </c>
      <c r="N38" s="27"/>
      <c r="O38" s="93"/>
      <c r="P38" s="6">
        <f t="shared" si="3"/>
      </c>
      <c r="Q38" s="3"/>
      <c r="R38" s="18"/>
      <c r="S38" s="18"/>
      <c r="V38" s="4"/>
      <c r="W38" s="4"/>
      <c r="X38" s="7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ht="15" customHeight="1">
      <c r="A39" s="6"/>
      <c r="B39" s="7">
        <v>93</v>
      </c>
      <c r="C39" s="7" t="s">
        <v>62</v>
      </c>
      <c r="D39" s="14" t="s">
        <v>124</v>
      </c>
      <c r="E39" s="22" t="s">
        <v>125</v>
      </c>
      <c r="F39" s="7" t="s">
        <v>44</v>
      </c>
      <c r="G39" s="14" t="s">
        <v>112</v>
      </c>
      <c r="H39" s="12" t="s">
        <v>113</v>
      </c>
      <c r="I39" s="12"/>
      <c r="J39" s="13"/>
      <c r="K39" s="60"/>
      <c r="L39" s="55" t="s">
        <v>201</v>
      </c>
      <c r="M39" s="31"/>
      <c r="N39" s="27"/>
      <c r="O39" s="93"/>
      <c r="P39" s="6">
        <f t="shared" si="3"/>
      </c>
      <c r="Q39" s="3"/>
      <c r="R39" s="18"/>
      <c r="S39" s="18"/>
      <c r="V39" s="4"/>
      <c r="W39" s="4"/>
      <c r="X39" s="7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ht="6" customHeight="1" thickBot="1">
      <c r="A40" s="32"/>
      <c r="B40" s="33"/>
      <c r="C40" s="33"/>
      <c r="D40" s="34"/>
      <c r="E40" s="35"/>
      <c r="F40" s="36"/>
      <c r="G40" s="36"/>
      <c r="H40" s="37"/>
      <c r="I40" s="37"/>
      <c r="J40" s="37"/>
      <c r="K40" s="75"/>
      <c r="L40" s="66"/>
      <c r="M40" s="67"/>
      <c r="N40" s="59"/>
      <c r="O40" s="89"/>
      <c r="P40" s="32"/>
      <c r="Q40" s="3"/>
      <c r="R40" s="18"/>
      <c r="S40" s="18"/>
      <c r="V40" s="4"/>
      <c r="W40" s="4"/>
      <c r="X40" s="7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ht="13.5" thickTop="1"/>
    <row r="42" spans="2:12" ht="15" customHeight="1">
      <c r="B42" s="84" t="s">
        <v>207</v>
      </c>
      <c r="D42" s="79"/>
      <c r="E42" s="79"/>
      <c r="F42" s="79"/>
      <c r="G42" s="83"/>
      <c r="H42" s="83"/>
      <c r="L42" s="83" t="s">
        <v>48</v>
      </c>
    </row>
    <row r="43" spans="2:12" ht="15" customHeight="1">
      <c r="B43" s="84" t="s">
        <v>209</v>
      </c>
      <c r="D43" s="80"/>
      <c r="E43" s="81"/>
      <c r="F43" s="82"/>
      <c r="G43" s="83"/>
      <c r="H43" s="83"/>
      <c r="I43" s="76" t="s">
        <v>33</v>
      </c>
      <c r="L43" s="83" t="s">
        <v>47</v>
      </c>
    </row>
    <row r="44" spans="7:12" ht="15" customHeight="1">
      <c r="G44" s="83"/>
      <c r="H44" s="83"/>
      <c r="L44" s="83" t="s">
        <v>205</v>
      </c>
    </row>
    <row r="45" ht="21.75" customHeight="1"/>
    <row r="46" ht="21.75" customHeight="1"/>
    <row r="48" spans="1:15" ht="12.75">
      <c r="A48" s="125" t="s">
        <v>46</v>
      </c>
      <c r="B48" s="125"/>
      <c r="C48" s="125"/>
      <c r="D48" s="125"/>
      <c r="K48" s="126" t="s">
        <v>137</v>
      </c>
      <c r="L48" s="126"/>
      <c r="M48" s="126"/>
      <c r="N48" s="126"/>
      <c r="O48" s="126"/>
    </row>
  </sheetData>
  <sheetProtection/>
  <mergeCells count="8">
    <mergeCell ref="A48:D48"/>
    <mergeCell ref="K48:O48"/>
    <mergeCell ref="C6:J6"/>
    <mergeCell ref="A2:P2"/>
    <mergeCell ref="A3:P3"/>
    <mergeCell ref="A4:D4"/>
    <mergeCell ref="L4:P4"/>
    <mergeCell ref="L6:N6"/>
  </mergeCells>
  <printOptions/>
  <pageMargins left="0.2755905511811024" right="0.1968503937007874" top="0.3937007874015748" bottom="0.3937007874015748" header="0.5118110236220472" footer="0.196850393700787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tabColor rgb="FFFF0000"/>
  </sheetPr>
  <dimension ref="A2:AL46"/>
  <sheetViews>
    <sheetView view="pageBreakPreview" zoomScale="160" zoomScaleNormal="115" zoomScaleSheetLayoutView="160" zoomScalePageLayoutView="0" workbookViewId="0" topLeftCell="A9">
      <selection activeCell="G12" sqref="G12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5.28125" style="1" customWidth="1"/>
    <col min="4" max="4" width="24.28125" style="1" customWidth="1"/>
    <col min="5" max="5" width="7.00390625" style="1" hidden="1" customWidth="1"/>
    <col min="6" max="6" width="9.140625" style="1" customWidth="1"/>
    <col min="7" max="7" width="23.421875" style="1" customWidth="1"/>
    <col min="8" max="8" width="20.421875" style="1" hidden="1" customWidth="1"/>
    <col min="9" max="9" width="27.28125" style="1" hidden="1" customWidth="1"/>
    <col min="10" max="10" width="15.8515625" style="1" hidden="1" customWidth="1"/>
    <col min="11" max="11" width="0.71875" style="1" hidden="1" customWidth="1"/>
    <col min="12" max="12" width="8.28125" style="1" customWidth="1"/>
    <col min="13" max="13" width="7.421875" style="1" hidden="1" customWidth="1"/>
    <col min="14" max="14" width="6.421875" style="1" customWidth="1"/>
    <col min="15" max="15" width="6.421875" style="90" customWidth="1"/>
    <col min="16" max="16" width="7.8515625" style="1" customWidth="1"/>
    <col min="17" max="17" width="4.140625" style="1" customWidth="1"/>
    <col min="18" max="18" width="7.57421875" style="1" customWidth="1"/>
    <col min="19" max="22" width="9.140625" style="1" customWidth="1"/>
    <col min="23" max="23" width="5.421875" style="1" customWidth="1"/>
    <col min="24" max="24" width="4.28125" style="1" customWidth="1"/>
    <col min="25" max="25" width="26.8515625" style="1" customWidth="1"/>
    <col min="26" max="16384" width="9.140625" style="1" customWidth="1"/>
  </cols>
  <sheetData>
    <row r="1" ht="12.75"/>
    <row r="2" spans="1:16" ht="31.5" customHeight="1">
      <c r="A2" s="132" t="str">
        <f>N_sor1</f>
        <v>"VII Зимняя Спартакиада учащихся России 2015 года"  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1:16" ht="30.75" customHeight="1">
      <c r="A3" s="132" t="str">
        <f>N_sor2</f>
        <v>по конькобежному спорту  (II этап)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s="106" customFormat="1" ht="47.25" customHeight="1" thickBot="1">
      <c r="A4" s="129" t="s">
        <v>20</v>
      </c>
      <c r="B4" s="129"/>
      <c r="C4" s="129"/>
      <c r="D4" s="129"/>
      <c r="E4" s="108"/>
      <c r="F4" s="108"/>
      <c r="G4" s="108"/>
      <c r="H4" s="108"/>
      <c r="I4" s="108"/>
      <c r="J4" s="130" t="str">
        <f>D_d3</f>
        <v>28 января 2015 г.</v>
      </c>
      <c r="K4" s="131"/>
      <c r="L4" s="131"/>
      <c r="M4" s="131"/>
      <c r="N4" s="131"/>
      <c r="O4" s="131"/>
      <c r="P4" s="131"/>
    </row>
    <row r="5" spans="1:16" s="106" customFormat="1" ht="27.75" customHeight="1" thickTop="1">
      <c r="A5" s="111"/>
      <c r="B5" s="111"/>
      <c r="C5" s="111"/>
      <c r="D5" s="111"/>
      <c r="E5" s="112"/>
      <c r="F5" s="112"/>
      <c r="G5" s="112"/>
      <c r="H5" s="112"/>
      <c r="I5" s="112"/>
      <c r="J5" s="113"/>
      <c r="K5" s="114"/>
      <c r="L5" s="114"/>
      <c r="M5" s="114"/>
      <c r="N5" s="114"/>
      <c r="O5" s="114"/>
      <c r="P5" s="114"/>
    </row>
    <row r="6" spans="2:38" ht="39" customHeight="1">
      <c r="B6" s="15"/>
      <c r="C6" s="124" t="str">
        <f>N_dev</f>
        <v>Девушки  (ЦФО)</v>
      </c>
      <c r="D6" s="124"/>
      <c r="E6" s="124"/>
      <c r="F6" s="124"/>
      <c r="G6" s="124"/>
      <c r="H6" s="124"/>
      <c r="I6" s="124"/>
      <c r="J6" s="124"/>
      <c r="K6" s="15"/>
      <c r="L6" s="124" t="str">
        <f>const!C12</f>
        <v>3000 метров</v>
      </c>
      <c r="M6" s="124"/>
      <c r="N6" s="124"/>
      <c r="O6" s="87"/>
      <c r="P6" s="15"/>
      <c r="Q6" s="5"/>
      <c r="R6" s="1" t="s">
        <v>29</v>
      </c>
      <c r="S6" s="1" t="s">
        <v>30</v>
      </c>
      <c r="V6" s="4"/>
      <c r="W6" s="4"/>
      <c r="X6" s="7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6.5" customHeight="1" thickBot="1">
      <c r="A7" s="2" t="s">
        <v>4</v>
      </c>
      <c r="B7" s="2" t="s">
        <v>0</v>
      </c>
      <c r="C7" s="10" t="s">
        <v>6</v>
      </c>
      <c r="D7" s="2" t="s">
        <v>2</v>
      </c>
      <c r="E7" s="2"/>
      <c r="F7" s="2" t="s">
        <v>1</v>
      </c>
      <c r="G7" s="2" t="s">
        <v>45</v>
      </c>
      <c r="H7" s="2" t="s">
        <v>45</v>
      </c>
      <c r="I7" s="2"/>
      <c r="J7" s="2" t="s">
        <v>7</v>
      </c>
      <c r="K7" s="2"/>
      <c r="L7" s="11" t="s">
        <v>3</v>
      </c>
      <c r="M7" s="11" t="s">
        <v>8</v>
      </c>
      <c r="N7" s="11" t="s">
        <v>11</v>
      </c>
      <c r="O7" s="2" t="s">
        <v>8</v>
      </c>
      <c r="P7" s="2" t="s">
        <v>5</v>
      </c>
      <c r="Q7" s="5"/>
      <c r="R7" s="18"/>
      <c r="S7" s="18"/>
      <c r="V7" s="4"/>
      <c r="W7" s="4"/>
      <c r="X7" s="7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38" ht="16.5" customHeight="1" thickTop="1">
      <c r="A8" s="24">
        <v>1</v>
      </c>
      <c r="B8" s="48">
        <v>66</v>
      </c>
      <c r="C8" s="48" t="s">
        <v>62</v>
      </c>
      <c r="D8" s="50" t="s">
        <v>189</v>
      </c>
      <c r="E8" s="51" t="s">
        <v>190</v>
      </c>
      <c r="F8" s="48" t="s">
        <v>44</v>
      </c>
      <c r="G8" s="50" t="s">
        <v>118</v>
      </c>
      <c r="H8" s="49" t="s">
        <v>128</v>
      </c>
      <c r="I8" s="48"/>
      <c r="J8" s="49"/>
      <c r="K8" s="101"/>
      <c r="L8" s="53">
        <f aca="true" t="shared" si="0" ref="L8:L33">(Q8*60+R8)/86400</f>
        <v>0.003177199074074074</v>
      </c>
      <c r="M8" s="52"/>
      <c r="N8" s="63">
        <f>(L8-L$8)*86400</f>
        <v>0</v>
      </c>
      <c r="O8" s="93">
        <v>80</v>
      </c>
      <c r="P8" s="6" t="str">
        <f aca="true" t="shared" si="1" ref="P8:P16">IF(L8&lt;=272.9/86400,"МС",IF(L8&lt;=293.2/86400,"КМС",IF(L8&lt;=314.8/86400,"I разр.",IF(L8&lt;=336.4/86400,"II разр.",IF(L8&lt;=363.4/86400,"III разр.",IF(L8&lt;=395.8/86400,"I юн.",""))))))</f>
        <v>КМС</v>
      </c>
      <c r="Q8" s="5">
        <v>4</v>
      </c>
      <c r="R8" s="18">
        <v>34.51</v>
      </c>
      <c r="S8" s="18"/>
      <c r="V8" s="4"/>
      <c r="W8" s="4"/>
      <c r="X8" s="7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ht="16.5" customHeight="1">
      <c r="A9" s="6">
        <v>2</v>
      </c>
      <c r="B9" s="7">
        <v>65</v>
      </c>
      <c r="C9" s="7" t="s">
        <v>57</v>
      </c>
      <c r="D9" s="14" t="s">
        <v>181</v>
      </c>
      <c r="E9" s="22" t="s">
        <v>182</v>
      </c>
      <c r="F9" s="7" t="s">
        <v>34</v>
      </c>
      <c r="G9" s="14" t="s">
        <v>112</v>
      </c>
      <c r="H9" s="12" t="s">
        <v>134</v>
      </c>
      <c r="I9" s="7"/>
      <c r="J9" s="12"/>
      <c r="K9" s="9"/>
      <c r="L9" s="55">
        <f t="shared" si="0"/>
        <v>0.003219097222222222</v>
      </c>
      <c r="M9" s="31"/>
      <c r="N9" s="27">
        <f aca="true" t="shared" si="2" ref="N9:N33">(L9-L$8)*86400</f>
        <v>3.619999999999997</v>
      </c>
      <c r="O9" s="93">
        <v>70</v>
      </c>
      <c r="P9" s="6" t="str">
        <f t="shared" si="1"/>
        <v>КМС</v>
      </c>
      <c r="Q9" s="5">
        <v>4</v>
      </c>
      <c r="R9" s="18">
        <v>38.13</v>
      </c>
      <c r="S9" s="18"/>
      <c r="V9" s="4"/>
      <c r="W9" s="4"/>
      <c r="X9" s="7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ht="16.5" customHeight="1">
      <c r="A10" s="6">
        <v>3</v>
      </c>
      <c r="B10" s="7">
        <v>63</v>
      </c>
      <c r="C10" s="7" t="s">
        <v>57</v>
      </c>
      <c r="D10" s="14" t="s">
        <v>193</v>
      </c>
      <c r="E10" s="22" t="s">
        <v>194</v>
      </c>
      <c r="F10" s="7" t="s">
        <v>34</v>
      </c>
      <c r="G10" s="14" t="s">
        <v>112</v>
      </c>
      <c r="H10" s="12" t="s">
        <v>134</v>
      </c>
      <c r="I10" s="7"/>
      <c r="J10" s="12"/>
      <c r="K10" s="9"/>
      <c r="L10" s="55">
        <f t="shared" si="0"/>
        <v>0.0032333333333333333</v>
      </c>
      <c r="M10" s="31">
        <f>ROUNDDOWN(L10*86400/2,3)</f>
        <v>139.68</v>
      </c>
      <c r="N10" s="27">
        <f t="shared" si="2"/>
        <v>4.849999999999999</v>
      </c>
      <c r="O10" s="93">
        <v>60</v>
      </c>
      <c r="P10" s="6" t="str">
        <f t="shared" si="1"/>
        <v>КМС</v>
      </c>
      <c r="Q10" s="5">
        <v>4</v>
      </c>
      <c r="R10" s="18">
        <v>39.36</v>
      </c>
      <c r="S10" s="18"/>
      <c r="V10" s="4"/>
      <c r="W10" s="4"/>
      <c r="X10" s="7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ht="16.5" customHeight="1">
      <c r="A11" s="6">
        <v>4</v>
      </c>
      <c r="B11" s="7">
        <v>64</v>
      </c>
      <c r="C11" s="7" t="s">
        <v>62</v>
      </c>
      <c r="D11" s="14" t="s">
        <v>177</v>
      </c>
      <c r="E11" s="22" t="s">
        <v>178</v>
      </c>
      <c r="F11" s="7" t="s">
        <v>44</v>
      </c>
      <c r="G11" s="14" t="s">
        <v>112</v>
      </c>
      <c r="H11" s="12" t="s">
        <v>179</v>
      </c>
      <c r="I11" s="7"/>
      <c r="J11" s="12"/>
      <c r="K11" s="9"/>
      <c r="L11" s="55">
        <f t="shared" si="0"/>
        <v>0.0032530092592592593</v>
      </c>
      <c r="M11" s="31"/>
      <c r="N11" s="27">
        <f t="shared" si="2"/>
        <v>6.550000000000007</v>
      </c>
      <c r="O11" s="93">
        <v>50</v>
      </c>
      <c r="P11" s="6" t="str">
        <f t="shared" si="1"/>
        <v>КМС</v>
      </c>
      <c r="Q11" s="5">
        <v>4</v>
      </c>
      <c r="R11" s="18">
        <v>41.06</v>
      </c>
      <c r="S11" s="18"/>
      <c r="V11" s="4"/>
      <c r="W11" s="4"/>
      <c r="X11" s="7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ht="16.5" customHeight="1">
      <c r="A12" s="6">
        <v>5</v>
      </c>
      <c r="B12" s="7">
        <v>62</v>
      </c>
      <c r="C12" s="7" t="s">
        <v>62</v>
      </c>
      <c r="D12" s="14" t="s">
        <v>185</v>
      </c>
      <c r="E12" s="22" t="s">
        <v>186</v>
      </c>
      <c r="F12" s="7" t="s">
        <v>34</v>
      </c>
      <c r="G12" s="14" t="s">
        <v>112</v>
      </c>
      <c r="H12" s="12" t="s">
        <v>134</v>
      </c>
      <c r="I12" s="7"/>
      <c r="J12" s="12"/>
      <c r="K12" s="9"/>
      <c r="L12" s="55">
        <f t="shared" si="0"/>
        <v>0.0032685185185185183</v>
      </c>
      <c r="M12" s="31">
        <f>ROUNDDOWN(L12*86400/2,3)</f>
        <v>141.2</v>
      </c>
      <c r="N12" s="27">
        <f t="shared" si="2"/>
        <v>7.88999999999998</v>
      </c>
      <c r="O12" s="93">
        <v>45</v>
      </c>
      <c r="P12" s="6" t="str">
        <f t="shared" si="1"/>
        <v>КМС</v>
      </c>
      <c r="Q12" s="5">
        <v>4</v>
      </c>
      <c r="R12" s="18">
        <v>42.4</v>
      </c>
      <c r="S12" s="18"/>
      <c r="V12" s="4"/>
      <c r="W12" s="4"/>
      <c r="X12" s="7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 ht="16.5" customHeight="1">
      <c r="A13" s="6">
        <v>6</v>
      </c>
      <c r="B13" s="7">
        <v>68</v>
      </c>
      <c r="C13" s="7" t="s">
        <v>62</v>
      </c>
      <c r="D13" s="14" t="s">
        <v>184</v>
      </c>
      <c r="E13" s="22">
        <v>35915</v>
      </c>
      <c r="F13" s="7" t="s">
        <v>34</v>
      </c>
      <c r="G13" s="14" t="s">
        <v>118</v>
      </c>
      <c r="H13" s="12" t="s">
        <v>119</v>
      </c>
      <c r="I13" s="7"/>
      <c r="J13" s="12"/>
      <c r="K13" s="9"/>
      <c r="L13" s="55">
        <f t="shared" si="0"/>
        <v>0.0032961805555555557</v>
      </c>
      <c r="M13" s="31">
        <f>ROUNDDOWN(L13*86400/2,3)</f>
        <v>142.395</v>
      </c>
      <c r="N13" s="27">
        <f t="shared" si="2"/>
        <v>10.280000000000014</v>
      </c>
      <c r="O13" s="93">
        <v>40</v>
      </c>
      <c r="P13" s="6" t="str">
        <f t="shared" si="1"/>
        <v>КМС</v>
      </c>
      <c r="Q13" s="5">
        <v>4</v>
      </c>
      <c r="R13" s="18">
        <v>44.79</v>
      </c>
      <c r="S13" s="18"/>
      <c r="V13" s="4"/>
      <c r="W13" s="4"/>
      <c r="X13" s="7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ht="16.5" customHeight="1">
      <c r="A14" s="6">
        <v>7</v>
      </c>
      <c r="B14" s="7">
        <v>58</v>
      </c>
      <c r="C14" s="7" t="s">
        <v>62</v>
      </c>
      <c r="D14" s="14" t="s">
        <v>163</v>
      </c>
      <c r="E14" s="22" t="s">
        <v>164</v>
      </c>
      <c r="F14" s="7" t="s">
        <v>34</v>
      </c>
      <c r="G14" s="14" t="s">
        <v>60</v>
      </c>
      <c r="H14" s="12" t="s">
        <v>61</v>
      </c>
      <c r="I14" s="7"/>
      <c r="J14" s="12"/>
      <c r="K14" s="9"/>
      <c r="L14" s="55">
        <f t="shared" si="0"/>
        <v>0.0033385416666666667</v>
      </c>
      <c r="M14" s="31">
        <f>ROUNDDOWN(L14*86400/2,3)</f>
        <v>144.225</v>
      </c>
      <c r="N14" s="27">
        <f t="shared" si="2"/>
        <v>13.94000000000001</v>
      </c>
      <c r="O14" s="93">
        <v>35</v>
      </c>
      <c r="P14" s="6" t="str">
        <f t="shared" si="1"/>
        <v>КМС</v>
      </c>
      <c r="Q14" s="5">
        <v>4</v>
      </c>
      <c r="R14" s="18">
        <v>48.45</v>
      </c>
      <c r="S14" s="18"/>
      <c r="V14" s="4"/>
      <c r="W14" s="4"/>
      <c r="X14" s="7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 ht="16.5" customHeight="1">
      <c r="A15" s="6">
        <v>8</v>
      </c>
      <c r="B15" s="7">
        <v>67</v>
      </c>
      <c r="C15" s="7" t="s">
        <v>57</v>
      </c>
      <c r="D15" s="14" t="s">
        <v>180</v>
      </c>
      <c r="E15" s="22">
        <v>35987</v>
      </c>
      <c r="F15" s="7" t="s">
        <v>34</v>
      </c>
      <c r="G15" s="14" t="s">
        <v>118</v>
      </c>
      <c r="H15" s="12" t="s">
        <v>119</v>
      </c>
      <c r="I15" s="7"/>
      <c r="J15" s="12"/>
      <c r="K15" s="9"/>
      <c r="L15" s="55">
        <f t="shared" si="0"/>
        <v>0.003340625</v>
      </c>
      <c r="M15" s="31"/>
      <c r="N15" s="27">
        <f t="shared" si="2"/>
        <v>14.11999999999999</v>
      </c>
      <c r="O15" s="93">
        <v>30</v>
      </c>
      <c r="P15" s="6" t="str">
        <f t="shared" si="1"/>
        <v>КМС</v>
      </c>
      <c r="Q15" s="5">
        <v>4</v>
      </c>
      <c r="R15" s="18">
        <v>48.63</v>
      </c>
      <c r="S15" s="18"/>
      <c r="V15" s="4"/>
      <c r="W15" s="4"/>
      <c r="X15" s="7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ht="16.5" customHeight="1">
      <c r="A16" s="6">
        <v>9</v>
      </c>
      <c r="B16" s="7">
        <v>56</v>
      </c>
      <c r="C16" s="7" t="s">
        <v>57</v>
      </c>
      <c r="D16" s="14" t="s">
        <v>191</v>
      </c>
      <c r="E16" s="22" t="s">
        <v>192</v>
      </c>
      <c r="F16" s="7" t="s">
        <v>34</v>
      </c>
      <c r="G16" s="14" t="s">
        <v>70</v>
      </c>
      <c r="H16" s="12" t="s">
        <v>71</v>
      </c>
      <c r="I16" s="7"/>
      <c r="J16" s="12"/>
      <c r="K16" s="9"/>
      <c r="L16" s="55">
        <f t="shared" si="0"/>
        <v>0.0033528935185185185</v>
      </c>
      <c r="M16" s="31">
        <f aca="true" t="shared" si="3" ref="M16:M34">ROUNDDOWN(L16*86400/2,3)</f>
        <v>144.845</v>
      </c>
      <c r="N16" s="27">
        <f t="shared" si="2"/>
        <v>15.180000000000001</v>
      </c>
      <c r="O16" s="93">
        <v>27</v>
      </c>
      <c r="P16" s="6" t="str">
        <f t="shared" si="1"/>
        <v>КМС</v>
      </c>
      <c r="Q16" s="5">
        <v>4</v>
      </c>
      <c r="R16" s="18">
        <v>49.69</v>
      </c>
      <c r="S16" s="18"/>
      <c r="V16" s="4"/>
      <c r="W16" s="4"/>
      <c r="X16" s="7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8" ht="16.5" customHeight="1">
      <c r="A17" s="6">
        <v>10</v>
      </c>
      <c r="B17" s="7">
        <v>59</v>
      </c>
      <c r="C17" s="7" t="s">
        <v>57</v>
      </c>
      <c r="D17" s="14" t="s">
        <v>175</v>
      </c>
      <c r="E17" s="22" t="s">
        <v>176</v>
      </c>
      <c r="F17" s="7" t="s">
        <v>34</v>
      </c>
      <c r="G17" s="14" t="s">
        <v>60</v>
      </c>
      <c r="H17" s="12" t="s">
        <v>61</v>
      </c>
      <c r="I17" s="7"/>
      <c r="J17" s="12"/>
      <c r="K17" s="9"/>
      <c r="L17" s="55">
        <f t="shared" si="0"/>
        <v>0.0033672453703703703</v>
      </c>
      <c r="M17" s="31">
        <f t="shared" si="3"/>
        <v>145.465</v>
      </c>
      <c r="N17" s="27">
        <f t="shared" si="2"/>
        <v>16.419999999999995</v>
      </c>
      <c r="O17" s="93">
        <v>24</v>
      </c>
      <c r="P17" s="6" t="s">
        <v>43</v>
      </c>
      <c r="Q17" s="5">
        <v>4</v>
      </c>
      <c r="R17" s="18">
        <v>50.93</v>
      </c>
      <c r="S17" s="18"/>
      <c r="V17" s="4"/>
      <c r="W17" s="4"/>
      <c r="X17" s="7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ht="16.5" customHeight="1">
      <c r="A18" s="6">
        <v>11</v>
      </c>
      <c r="B18" s="7">
        <v>80</v>
      </c>
      <c r="C18" s="7" t="s">
        <v>57</v>
      </c>
      <c r="D18" s="14" t="s">
        <v>187</v>
      </c>
      <c r="E18" s="22" t="s">
        <v>188</v>
      </c>
      <c r="F18" s="7" t="s">
        <v>34</v>
      </c>
      <c r="G18" s="14" t="s">
        <v>87</v>
      </c>
      <c r="H18" s="12" t="s">
        <v>168</v>
      </c>
      <c r="I18" s="7"/>
      <c r="J18" s="12"/>
      <c r="K18" s="9"/>
      <c r="L18" s="55">
        <f t="shared" si="0"/>
        <v>0.00343587962962963</v>
      </c>
      <c r="M18" s="31">
        <f t="shared" si="3"/>
        <v>148.43</v>
      </c>
      <c r="N18" s="27">
        <f t="shared" si="2"/>
        <v>22.350000000000023</v>
      </c>
      <c r="O18" s="93">
        <v>21</v>
      </c>
      <c r="P18" s="6" t="str">
        <f aca="true" t="shared" si="4" ref="P18:P32">IF(L18&lt;=272.9/86400,"МС",IF(L18&lt;=293.2/86400,"КМС",IF(L18&lt;=314.8/86400,"I разр.",IF(L18&lt;=336.4/86400,"II разр.",IF(L18&lt;=363.4/86400,"III разр.",IF(L18&lt;=395.8/86400,"I юн.",""))))))</f>
        <v>I разр.</v>
      </c>
      <c r="Q18" s="5">
        <v>4</v>
      </c>
      <c r="R18" s="18">
        <v>56.86</v>
      </c>
      <c r="S18" s="18"/>
      <c r="V18" s="4"/>
      <c r="W18" s="4"/>
      <c r="X18" s="7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 ht="16.5" customHeight="1">
      <c r="A19" s="6">
        <v>12</v>
      </c>
      <c r="B19" s="7">
        <v>74</v>
      </c>
      <c r="C19" s="7" t="s">
        <v>57</v>
      </c>
      <c r="D19" s="14" t="s">
        <v>183</v>
      </c>
      <c r="E19" s="22">
        <v>35696</v>
      </c>
      <c r="F19" s="7" t="s">
        <v>65</v>
      </c>
      <c r="G19" s="14" t="s">
        <v>84</v>
      </c>
      <c r="H19" s="12" t="s">
        <v>85</v>
      </c>
      <c r="I19" s="7"/>
      <c r="J19" s="12"/>
      <c r="K19" s="9"/>
      <c r="L19" s="55">
        <f t="shared" si="0"/>
        <v>0.0035167824074074077</v>
      </c>
      <c r="M19" s="31">
        <f t="shared" si="3"/>
        <v>151.925</v>
      </c>
      <c r="N19" s="27">
        <f t="shared" si="2"/>
        <v>29.34000000000003</v>
      </c>
      <c r="O19" s="93">
        <v>18</v>
      </c>
      <c r="P19" s="6" t="str">
        <f t="shared" si="4"/>
        <v>I разр.</v>
      </c>
      <c r="Q19" s="5">
        <v>5</v>
      </c>
      <c r="R19" s="18">
        <v>3.85</v>
      </c>
      <c r="S19" s="18"/>
      <c r="V19" s="4"/>
      <c r="W19" s="4"/>
      <c r="X19" s="7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38" ht="16.5" customHeight="1">
      <c r="A20" s="6">
        <v>13</v>
      </c>
      <c r="B20" s="7">
        <v>75</v>
      </c>
      <c r="C20" s="7" t="s">
        <v>57</v>
      </c>
      <c r="D20" s="14" t="s">
        <v>154</v>
      </c>
      <c r="E20" s="22" t="s">
        <v>155</v>
      </c>
      <c r="F20" s="7" t="s">
        <v>65</v>
      </c>
      <c r="G20" s="14" t="s">
        <v>84</v>
      </c>
      <c r="H20" s="12" t="s">
        <v>85</v>
      </c>
      <c r="I20" s="7"/>
      <c r="J20" s="12"/>
      <c r="K20" s="9"/>
      <c r="L20" s="55">
        <f t="shared" si="0"/>
        <v>0.0035409722222222223</v>
      </c>
      <c r="M20" s="31">
        <f t="shared" si="3"/>
        <v>152.97</v>
      </c>
      <c r="N20" s="27">
        <f t="shared" si="2"/>
        <v>31.430000000000007</v>
      </c>
      <c r="O20" s="93">
        <v>15</v>
      </c>
      <c r="P20" s="6" t="str">
        <f t="shared" si="4"/>
        <v>I разр.</v>
      </c>
      <c r="Q20" s="5">
        <v>5</v>
      </c>
      <c r="R20" s="18">
        <v>5.94</v>
      </c>
      <c r="S20" s="18"/>
      <c r="V20" s="4"/>
      <c r="W20" s="4"/>
      <c r="X20" s="7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 ht="16.5" customHeight="1">
      <c r="A21" s="6">
        <v>14</v>
      </c>
      <c r="B21" s="7">
        <v>60</v>
      </c>
      <c r="C21" s="7" t="s">
        <v>62</v>
      </c>
      <c r="D21" s="14" t="s">
        <v>152</v>
      </c>
      <c r="E21" s="22" t="s">
        <v>153</v>
      </c>
      <c r="F21" s="7" t="s">
        <v>34</v>
      </c>
      <c r="G21" s="14" t="s">
        <v>60</v>
      </c>
      <c r="H21" s="12" t="s">
        <v>61</v>
      </c>
      <c r="I21" s="7"/>
      <c r="J21" s="12"/>
      <c r="K21" s="9"/>
      <c r="L21" s="55">
        <f t="shared" si="0"/>
        <v>0.0035425925925925924</v>
      </c>
      <c r="M21" s="31">
        <f t="shared" si="3"/>
        <v>153.04</v>
      </c>
      <c r="N21" s="27">
        <f t="shared" si="2"/>
        <v>31.569999999999986</v>
      </c>
      <c r="O21" s="93">
        <v>12</v>
      </c>
      <c r="P21" s="6" t="str">
        <f t="shared" si="4"/>
        <v>I разр.</v>
      </c>
      <c r="Q21" s="5">
        <v>5</v>
      </c>
      <c r="R21" s="18">
        <v>6.08</v>
      </c>
      <c r="S21" s="18"/>
      <c r="V21" s="4"/>
      <c r="W21" s="4"/>
      <c r="X21" s="7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 ht="16.5" customHeight="1">
      <c r="A22" s="6">
        <v>15</v>
      </c>
      <c r="B22" s="7">
        <v>73</v>
      </c>
      <c r="C22" s="7" t="s">
        <v>62</v>
      </c>
      <c r="D22" s="14" t="s">
        <v>144</v>
      </c>
      <c r="E22" s="22" t="s">
        <v>145</v>
      </c>
      <c r="F22" s="7" t="s">
        <v>65</v>
      </c>
      <c r="G22" s="14" t="s">
        <v>84</v>
      </c>
      <c r="H22" s="12" t="s">
        <v>85</v>
      </c>
      <c r="I22" s="7"/>
      <c r="J22" s="12"/>
      <c r="K22" s="9"/>
      <c r="L22" s="55">
        <f t="shared" si="0"/>
        <v>0.0036243055555555555</v>
      </c>
      <c r="M22" s="31">
        <f t="shared" si="3"/>
        <v>156.57</v>
      </c>
      <c r="N22" s="27">
        <f t="shared" si="2"/>
        <v>38.63</v>
      </c>
      <c r="O22" s="93">
        <v>9</v>
      </c>
      <c r="P22" s="6" t="str">
        <f t="shared" si="4"/>
        <v>I разр.</v>
      </c>
      <c r="Q22" s="5">
        <v>5</v>
      </c>
      <c r="R22" s="18">
        <v>13.14</v>
      </c>
      <c r="S22" s="18"/>
      <c r="V22" s="4"/>
      <c r="W22" s="4"/>
      <c r="X22" s="7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6.5" customHeight="1">
      <c r="A23" s="6">
        <v>16</v>
      </c>
      <c r="B23" s="7">
        <v>76</v>
      </c>
      <c r="C23" s="7" t="s">
        <v>62</v>
      </c>
      <c r="D23" s="14" t="s">
        <v>138</v>
      </c>
      <c r="E23" s="22" t="s">
        <v>139</v>
      </c>
      <c r="F23" s="7" t="s">
        <v>65</v>
      </c>
      <c r="G23" s="14" t="s">
        <v>84</v>
      </c>
      <c r="H23" s="12" t="s">
        <v>85</v>
      </c>
      <c r="I23" s="7"/>
      <c r="J23" s="12"/>
      <c r="K23" s="9"/>
      <c r="L23" s="55">
        <f t="shared" si="0"/>
        <v>0.003703009259259259</v>
      </c>
      <c r="M23" s="31">
        <f t="shared" si="3"/>
        <v>159.97</v>
      </c>
      <c r="N23" s="27">
        <f t="shared" si="2"/>
        <v>45.43</v>
      </c>
      <c r="O23" s="93">
        <v>7</v>
      </c>
      <c r="P23" s="6" t="str">
        <f t="shared" si="4"/>
        <v>II разр.</v>
      </c>
      <c r="Q23" s="5">
        <v>5</v>
      </c>
      <c r="R23" s="18">
        <v>19.94</v>
      </c>
      <c r="S23" s="18"/>
      <c r="V23" s="4"/>
      <c r="W23" s="4"/>
      <c r="X23" s="7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6.5" customHeight="1">
      <c r="A24" s="6">
        <v>17</v>
      </c>
      <c r="B24" s="7">
        <v>57</v>
      </c>
      <c r="C24" s="7" t="s">
        <v>62</v>
      </c>
      <c r="D24" s="14" t="s">
        <v>169</v>
      </c>
      <c r="E24" s="22" t="s">
        <v>170</v>
      </c>
      <c r="F24" s="7" t="s">
        <v>65</v>
      </c>
      <c r="G24" s="14" t="s">
        <v>70</v>
      </c>
      <c r="H24" s="12" t="s">
        <v>171</v>
      </c>
      <c r="I24" s="7"/>
      <c r="J24" s="12"/>
      <c r="K24" s="9"/>
      <c r="L24" s="55">
        <f t="shared" si="0"/>
        <v>0.00377037037037037</v>
      </c>
      <c r="M24" s="31">
        <f t="shared" si="3"/>
        <v>162.88</v>
      </c>
      <c r="N24" s="27">
        <f t="shared" si="2"/>
        <v>51.24999999999998</v>
      </c>
      <c r="O24" s="93">
        <v>5</v>
      </c>
      <c r="P24" s="6" t="str">
        <f t="shared" si="4"/>
        <v>II разр.</v>
      </c>
      <c r="Q24" s="5">
        <v>5</v>
      </c>
      <c r="R24" s="18">
        <v>25.76</v>
      </c>
      <c r="S24" s="18"/>
      <c r="V24" s="4"/>
      <c r="W24" s="4"/>
      <c r="X24" s="7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 ht="16.5" customHeight="1">
      <c r="A25" s="6">
        <v>18</v>
      </c>
      <c r="B25" s="7">
        <v>52</v>
      </c>
      <c r="C25" s="7" t="s">
        <v>57</v>
      </c>
      <c r="D25" s="14" t="s">
        <v>156</v>
      </c>
      <c r="E25" s="22" t="s">
        <v>157</v>
      </c>
      <c r="F25" s="7" t="s">
        <v>65</v>
      </c>
      <c r="G25" s="14" t="s">
        <v>66</v>
      </c>
      <c r="H25" s="12" t="s">
        <v>67</v>
      </c>
      <c r="I25" s="7"/>
      <c r="J25" s="12"/>
      <c r="K25" s="9"/>
      <c r="L25" s="55">
        <f t="shared" si="0"/>
        <v>0.0037922453703703703</v>
      </c>
      <c r="M25" s="31">
        <f t="shared" si="3"/>
        <v>163.825</v>
      </c>
      <c r="N25" s="27">
        <f t="shared" si="2"/>
        <v>53.13999999999999</v>
      </c>
      <c r="O25" s="93">
        <v>3</v>
      </c>
      <c r="P25" s="6" t="str">
        <f t="shared" si="4"/>
        <v>II разр.</v>
      </c>
      <c r="Q25" s="5">
        <v>5</v>
      </c>
      <c r="R25" s="18">
        <v>27.65</v>
      </c>
      <c r="S25" s="18"/>
      <c r="V25" s="4"/>
      <c r="W25" s="4"/>
      <c r="X25" s="7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:38" ht="16.5" customHeight="1">
      <c r="A26" s="6">
        <v>19</v>
      </c>
      <c r="B26" s="7">
        <v>61</v>
      </c>
      <c r="C26" s="7" t="s">
        <v>57</v>
      </c>
      <c r="D26" s="14" t="s">
        <v>146</v>
      </c>
      <c r="E26" s="22" t="s">
        <v>147</v>
      </c>
      <c r="F26" s="7" t="s">
        <v>34</v>
      </c>
      <c r="G26" s="14" t="s">
        <v>60</v>
      </c>
      <c r="H26" s="12" t="s">
        <v>61</v>
      </c>
      <c r="I26" s="7"/>
      <c r="J26" s="12"/>
      <c r="K26" s="9"/>
      <c r="L26" s="55">
        <f t="shared" si="0"/>
        <v>0.003866550925925926</v>
      </c>
      <c r="M26" s="31">
        <f t="shared" si="3"/>
        <v>167.035</v>
      </c>
      <c r="N26" s="27">
        <f t="shared" si="2"/>
        <v>59.56000000000002</v>
      </c>
      <c r="O26" s="93">
        <v>2</v>
      </c>
      <c r="P26" s="6" t="str">
        <f t="shared" si="4"/>
        <v>II разр.</v>
      </c>
      <c r="Q26" s="5">
        <v>5</v>
      </c>
      <c r="R26" s="18">
        <v>34.07</v>
      </c>
      <c r="S26" s="18"/>
      <c r="V26" s="4"/>
      <c r="W26" s="4"/>
      <c r="X26" s="7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 ht="16.5" customHeight="1">
      <c r="A27" s="6">
        <v>20</v>
      </c>
      <c r="B27" s="7">
        <v>77</v>
      </c>
      <c r="C27" s="7" t="s">
        <v>57</v>
      </c>
      <c r="D27" s="14" t="s">
        <v>166</v>
      </c>
      <c r="E27" s="22" t="s">
        <v>167</v>
      </c>
      <c r="F27" s="7" t="s">
        <v>91</v>
      </c>
      <c r="G27" s="14" t="s">
        <v>87</v>
      </c>
      <c r="H27" s="12" t="s">
        <v>168</v>
      </c>
      <c r="I27" s="7"/>
      <c r="J27" s="12"/>
      <c r="K27" s="9"/>
      <c r="L27" s="55">
        <f t="shared" si="0"/>
        <v>0.004066782407407408</v>
      </c>
      <c r="M27" s="31">
        <f t="shared" si="3"/>
        <v>175.685</v>
      </c>
      <c r="N27" s="27">
        <f t="shared" si="2"/>
        <v>76.86000000000004</v>
      </c>
      <c r="O27" s="93">
        <v>1</v>
      </c>
      <c r="P27" s="6" t="str">
        <f t="shared" si="4"/>
        <v>III разр.</v>
      </c>
      <c r="Q27" s="5">
        <v>5</v>
      </c>
      <c r="R27" s="18">
        <v>51.37</v>
      </c>
      <c r="S27" s="18"/>
      <c r="V27" s="4"/>
      <c r="W27" s="4"/>
      <c r="X27" s="7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16.5" customHeight="1">
      <c r="A28" s="6">
        <v>21</v>
      </c>
      <c r="B28" s="7">
        <v>55</v>
      </c>
      <c r="C28" s="7" t="s">
        <v>57</v>
      </c>
      <c r="D28" s="14" t="s">
        <v>140</v>
      </c>
      <c r="E28" s="22">
        <v>36294</v>
      </c>
      <c r="F28" s="7" t="s">
        <v>141</v>
      </c>
      <c r="G28" s="14" t="s">
        <v>70</v>
      </c>
      <c r="H28" s="12" t="s">
        <v>71</v>
      </c>
      <c r="I28" s="7"/>
      <c r="J28" s="12"/>
      <c r="K28" s="9"/>
      <c r="L28" s="55">
        <f t="shared" si="0"/>
        <v>0.004194212962962963</v>
      </c>
      <c r="M28" s="31">
        <f t="shared" si="3"/>
        <v>181.19</v>
      </c>
      <c r="N28" s="27">
        <f t="shared" si="2"/>
        <v>87.87</v>
      </c>
      <c r="O28" s="93">
        <v>1</v>
      </c>
      <c r="P28" s="6" t="str">
        <f t="shared" si="4"/>
        <v>III разр.</v>
      </c>
      <c r="Q28" s="5">
        <v>6</v>
      </c>
      <c r="R28" s="18">
        <v>2.38</v>
      </c>
      <c r="S28" s="18"/>
      <c r="V28" s="4"/>
      <c r="W28" s="4"/>
      <c r="X28" s="7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16.5" customHeight="1">
      <c r="A29" s="6">
        <v>22</v>
      </c>
      <c r="B29" s="7">
        <v>54</v>
      </c>
      <c r="C29" s="7" t="s">
        <v>62</v>
      </c>
      <c r="D29" s="14" t="s">
        <v>158</v>
      </c>
      <c r="E29" s="22" t="s">
        <v>159</v>
      </c>
      <c r="F29" s="7" t="s">
        <v>91</v>
      </c>
      <c r="G29" s="14" t="s">
        <v>70</v>
      </c>
      <c r="H29" s="12" t="s">
        <v>71</v>
      </c>
      <c r="I29" s="7"/>
      <c r="J29" s="12"/>
      <c r="K29" s="9"/>
      <c r="L29" s="55">
        <f t="shared" si="0"/>
        <v>0.004216550925925926</v>
      </c>
      <c r="M29" s="31">
        <f t="shared" si="3"/>
        <v>182.155</v>
      </c>
      <c r="N29" s="27">
        <f t="shared" si="2"/>
        <v>89.79999999999998</v>
      </c>
      <c r="O29" s="93">
        <v>1</v>
      </c>
      <c r="P29" s="6" t="str">
        <f t="shared" si="4"/>
        <v>I юн.</v>
      </c>
      <c r="Q29" s="5">
        <v>6</v>
      </c>
      <c r="R29" s="18">
        <v>4.31</v>
      </c>
      <c r="S29" s="18"/>
      <c r="V29" s="4"/>
      <c r="W29" s="4"/>
      <c r="X29" s="7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16.5" customHeight="1">
      <c r="A30" s="6">
        <v>23</v>
      </c>
      <c r="B30" s="7">
        <v>79</v>
      </c>
      <c r="C30" s="7" t="s">
        <v>57</v>
      </c>
      <c r="D30" s="14" t="s">
        <v>142</v>
      </c>
      <c r="E30" s="22">
        <v>36060</v>
      </c>
      <c r="F30" s="7" t="s">
        <v>65</v>
      </c>
      <c r="G30" s="14" t="s">
        <v>87</v>
      </c>
      <c r="H30" s="12" t="s">
        <v>143</v>
      </c>
      <c r="I30" s="7"/>
      <c r="J30" s="12"/>
      <c r="K30" s="9"/>
      <c r="L30" s="55">
        <f t="shared" si="0"/>
        <v>0.0042526620370370374</v>
      </c>
      <c r="M30" s="31">
        <f t="shared" si="3"/>
        <v>183.715</v>
      </c>
      <c r="N30" s="27">
        <f t="shared" si="2"/>
        <v>92.92000000000004</v>
      </c>
      <c r="O30" s="93">
        <v>1</v>
      </c>
      <c r="P30" s="6" t="str">
        <f t="shared" si="4"/>
        <v>I юн.</v>
      </c>
      <c r="Q30" s="5">
        <v>6</v>
      </c>
      <c r="R30" s="18">
        <v>7.43</v>
      </c>
      <c r="S30" s="18"/>
      <c r="V30" s="4"/>
      <c r="W30" s="4"/>
      <c r="X30" s="7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ht="16.5" customHeight="1">
      <c r="A31" s="6">
        <v>24</v>
      </c>
      <c r="B31" s="7">
        <v>50</v>
      </c>
      <c r="C31" s="7" t="s">
        <v>62</v>
      </c>
      <c r="D31" s="14" t="s">
        <v>150</v>
      </c>
      <c r="E31" s="22" t="s">
        <v>151</v>
      </c>
      <c r="F31" s="7" t="s">
        <v>91</v>
      </c>
      <c r="G31" s="14" t="s">
        <v>66</v>
      </c>
      <c r="H31" s="12" t="s">
        <v>67</v>
      </c>
      <c r="I31" s="7"/>
      <c r="J31" s="12"/>
      <c r="K31" s="9"/>
      <c r="L31" s="55">
        <f t="shared" si="0"/>
        <v>0.004398032407407408</v>
      </c>
      <c r="M31" s="31">
        <f t="shared" si="3"/>
        <v>189.995</v>
      </c>
      <c r="N31" s="27">
        <f t="shared" si="2"/>
        <v>105.48000000000003</v>
      </c>
      <c r="O31" s="93">
        <v>1</v>
      </c>
      <c r="P31" s="6" t="str">
        <f t="shared" si="4"/>
        <v>I юн.</v>
      </c>
      <c r="Q31" s="5">
        <v>6</v>
      </c>
      <c r="R31" s="18">
        <v>19.99</v>
      </c>
      <c r="S31" s="18"/>
      <c r="V31" s="4"/>
      <c r="W31" s="4"/>
      <c r="X31" s="7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ht="16.5" customHeight="1">
      <c r="A32" s="6">
        <v>25</v>
      </c>
      <c r="B32" s="7">
        <v>53</v>
      </c>
      <c r="C32" s="7" t="s">
        <v>57</v>
      </c>
      <c r="D32" s="14" t="s">
        <v>149</v>
      </c>
      <c r="E32" s="22">
        <v>36011</v>
      </c>
      <c r="F32" s="7" t="s">
        <v>141</v>
      </c>
      <c r="G32" s="14" t="s">
        <v>66</v>
      </c>
      <c r="H32" s="12" t="s">
        <v>67</v>
      </c>
      <c r="I32" s="7"/>
      <c r="J32" s="12"/>
      <c r="K32" s="9"/>
      <c r="L32" s="55">
        <f t="shared" si="0"/>
        <v>0.004420138888888888</v>
      </c>
      <c r="M32" s="31">
        <f t="shared" si="3"/>
        <v>190.95</v>
      </c>
      <c r="N32" s="27">
        <f t="shared" si="2"/>
        <v>107.38999999999996</v>
      </c>
      <c r="O32" s="93">
        <v>1</v>
      </c>
      <c r="P32" s="6" t="str">
        <f t="shared" si="4"/>
        <v>I юн.</v>
      </c>
      <c r="Q32" s="5">
        <v>6</v>
      </c>
      <c r="R32" s="18">
        <v>21.9</v>
      </c>
      <c r="S32" s="18"/>
      <c r="V32" s="4"/>
      <c r="W32" s="4"/>
      <c r="X32" s="7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ht="16.5" customHeight="1">
      <c r="A33" s="6">
        <v>26</v>
      </c>
      <c r="B33" s="7">
        <v>51</v>
      </c>
      <c r="C33" s="7" t="s">
        <v>62</v>
      </c>
      <c r="D33" s="14" t="s">
        <v>165</v>
      </c>
      <c r="E33" s="22">
        <v>36230</v>
      </c>
      <c r="F33" s="7" t="s">
        <v>91</v>
      </c>
      <c r="G33" s="14" t="s">
        <v>66</v>
      </c>
      <c r="H33" s="12" t="s">
        <v>67</v>
      </c>
      <c r="I33" s="7"/>
      <c r="J33" s="12"/>
      <c r="K33" s="9"/>
      <c r="L33" s="55">
        <f t="shared" si="0"/>
        <v>0.004861689814814815</v>
      </c>
      <c r="M33" s="31">
        <f t="shared" si="3"/>
        <v>210.025</v>
      </c>
      <c r="N33" s="27">
        <f t="shared" si="2"/>
        <v>145.54000000000005</v>
      </c>
      <c r="O33" s="93">
        <v>1</v>
      </c>
      <c r="P33" s="6"/>
      <c r="Q33" s="5">
        <v>7</v>
      </c>
      <c r="R33" s="18">
        <v>0.05</v>
      </c>
      <c r="S33" s="18"/>
      <c r="V33" s="4"/>
      <c r="W33" s="4"/>
      <c r="X33" s="7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ht="16.5" customHeight="1">
      <c r="A34" s="6"/>
      <c r="B34" s="7">
        <v>78</v>
      </c>
      <c r="C34" s="7" t="s">
        <v>62</v>
      </c>
      <c r="D34" s="14" t="s">
        <v>172</v>
      </c>
      <c r="E34" s="22">
        <v>36278</v>
      </c>
      <c r="F34" s="7" t="s">
        <v>141</v>
      </c>
      <c r="G34" s="14" t="s">
        <v>87</v>
      </c>
      <c r="H34" s="12" t="s">
        <v>168</v>
      </c>
      <c r="I34" s="7"/>
      <c r="J34" s="12"/>
      <c r="K34" s="9"/>
      <c r="L34" s="55" t="s">
        <v>208</v>
      </c>
      <c r="M34" s="31" t="e">
        <f t="shared" si="3"/>
        <v>#VALUE!</v>
      </c>
      <c r="N34" s="27"/>
      <c r="O34" s="93"/>
      <c r="P34" s="6">
        <f>IF(L34&lt;=272.9/86400,"МС",IF(L34&lt;=293.2/86400,"КМС",IF(L34&lt;=314.8/86400,"I разр.",IF(L34&lt;=336.4/86400,"II разр.",IF(L34&lt;=363.4/86400,"III разр.",IF(L34&lt;=395.8/86400,"I юн.",""))))))</f>
      </c>
      <c r="Q34" s="5"/>
      <c r="R34" s="18"/>
      <c r="S34" s="18"/>
      <c r="V34" s="4"/>
      <c r="W34" s="4"/>
      <c r="X34" s="7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ht="6.75" customHeight="1" thickBot="1">
      <c r="A35" s="32"/>
      <c r="B35" s="33"/>
      <c r="C35" s="33"/>
      <c r="D35" s="38"/>
      <c r="E35" s="64"/>
      <c r="F35" s="33"/>
      <c r="G35" s="33"/>
      <c r="H35" s="39"/>
      <c r="I35" s="33"/>
      <c r="J35" s="39"/>
      <c r="K35" s="72"/>
      <c r="L35" s="66"/>
      <c r="M35" s="67"/>
      <c r="N35" s="59"/>
      <c r="O35" s="89"/>
      <c r="P35" s="32"/>
      <c r="Q35" s="5"/>
      <c r="R35" s="18"/>
      <c r="S35" s="18"/>
      <c r="V35" s="4"/>
      <c r="W35" s="4"/>
      <c r="X35" s="7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ht="16.5" customHeight="1" thickTop="1">
      <c r="A36" s="6"/>
      <c r="B36" s="7"/>
      <c r="C36" s="7"/>
      <c r="D36" s="16"/>
      <c r="E36" s="25"/>
      <c r="F36" s="17"/>
      <c r="G36" s="17"/>
      <c r="H36" s="13"/>
      <c r="I36" s="12"/>
      <c r="J36" s="12"/>
      <c r="K36" s="8"/>
      <c r="L36" s="20"/>
      <c r="M36" s="31"/>
      <c r="N36" s="27"/>
      <c r="O36" s="88"/>
      <c r="P36" s="6"/>
      <c r="Q36" s="5"/>
      <c r="R36" s="18"/>
      <c r="S36" s="18"/>
      <c r="V36" s="4"/>
      <c r="W36" s="4"/>
      <c r="X36" s="7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8" spans="2:12" ht="15" customHeight="1">
      <c r="B38" s="84" t="s">
        <v>50</v>
      </c>
      <c r="D38" s="79"/>
      <c r="E38" s="79"/>
      <c r="F38" s="79"/>
      <c r="G38" s="83"/>
      <c r="H38" s="83"/>
      <c r="L38" s="83" t="s">
        <v>48</v>
      </c>
    </row>
    <row r="39" spans="2:12" ht="15" customHeight="1">
      <c r="B39" s="84" t="s">
        <v>212</v>
      </c>
      <c r="D39" s="80"/>
      <c r="E39" s="81"/>
      <c r="F39" s="82"/>
      <c r="G39" s="83"/>
      <c r="H39" s="83"/>
      <c r="I39" s="76" t="s">
        <v>33</v>
      </c>
      <c r="L39" s="83" t="s">
        <v>213</v>
      </c>
    </row>
    <row r="40" spans="7:12" ht="15" customHeight="1">
      <c r="G40" s="83"/>
      <c r="H40" s="83"/>
      <c r="L40" s="83" t="s">
        <v>214</v>
      </c>
    </row>
    <row r="46" spans="1:15" ht="12.75">
      <c r="A46" s="125" t="s">
        <v>46</v>
      </c>
      <c r="B46" s="125"/>
      <c r="C46" s="125"/>
      <c r="D46" s="125"/>
      <c r="K46" s="126" t="s">
        <v>137</v>
      </c>
      <c r="L46" s="126"/>
      <c r="M46" s="126"/>
      <c r="N46" s="126"/>
      <c r="O46" s="126"/>
    </row>
  </sheetData>
  <sheetProtection/>
  <mergeCells count="8">
    <mergeCell ref="A46:D46"/>
    <mergeCell ref="K46:O46"/>
    <mergeCell ref="C6:J6"/>
    <mergeCell ref="A2:P2"/>
    <mergeCell ref="A3:P3"/>
    <mergeCell ref="A4:D4"/>
    <mergeCell ref="J4:P4"/>
    <mergeCell ref="L6:N6"/>
  </mergeCells>
  <printOptions/>
  <pageMargins left="0.2755905511811024" right="0.1968503937007874" top="0.3937007874015748" bottom="0.3937007874015748" header="0.5118110236220472" footer="0.196850393700787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/>
  <dimension ref="A1:C16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24.421875" style="0" customWidth="1"/>
    <col min="3" max="3" width="65.57421875" style="0" customWidth="1"/>
  </cols>
  <sheetData>
    <row r="1" spans="1:3" ht="12.75">
      <c r="A1" t="s">
        <v>12</v>
      </c>
      <c r="B1" t="s">
        <v>13</v>
      </c>
      <c r="C1" s="41" t="s">
        <v>197</v>
      </c>
    </row>
    <row r="2" spans="2:3" ht="12.75">
      <c r="B2" t="s">
        <v>14</v>
      </c>
      <c r="C2" s="41" t="s">
        <v>52</v>
      </c>
    </row>
    <row r="3" spans="1:3" ht="12.75">
      <c r="A3" t="s">
        <v>15</v>
      </c>
      <c r="B3" t="s">
        <v>16</v>
      </c>
      <c r="C3" s="41" t="s">
        <v>53</v>
      </c>
    </row>
    <row r="4" spans="2:3" ht="12.75">
      <c r="B4" t="s">
        <v>17</v>
      </c>
      <c r="C4" s="41" t="s">
        <v>54</v>
      </c>
    </row>
    <row r="5" spans="2:3" ht="12.75">
      <c r="B5" t="s">
        <v>18</v>
      </c>
      <c r="C5" s="41" t="s">
        <v>55</v>
      </c>
    </row>
    <row r="6" spans="2:3" ht="12.75">
      <c r="B6" t="s">
        <v>19</v>
      </c>
      <c r="C6" s="41" t="s">
        <v>56</v>
      </c>
    </row>
    <row r="7" spans="1:3" ht="12.75">
      <c r="A7" s="41" t="s">
        <v>21</v>
      </c>
      <c r="B7" s="41" t="s">
        <v>22</v>
      </c>
      <c r="C7" s="41" t="s">
        <v>41</v>
      </c>
    </row>
    <row r="8" spans="2:3" ht="12.75">
      <c r="B8" s="41" t="s">
        <v>23</v>
      </c>
      <c r="C8" s="41" t="s">
        <v>42</v>
      </c>
    </row>
    <row r="9" spans="1:3" ht="12.75">
      <c r="A9" s="41" t="s">
        <v>24</v>
      </c>
      <c r="B9" s="43" t="s">
        <v>25</v>
      </c>
      <c r="C9" s="41" t="s">
        <v>10</v>
      </c>
    </row>
    <row r="10" spans="2:3" ht="12.75">
      <c r="B10" s="43" t="s">
        <v>26</v>
      </c>
      <c r="C10" s="41" t="s">
        <v>35</v>
      </c>
    </row>
    <row r="11" spans="2:3" ht="12.75">
      <c r="B11" s="43" t="s">
        <v>27</v>
      </c>
      <c r="C11" s="41" t="s">
        <v>51</v>
      </c>
    </row>
    <row r="12" spans="2:3" ht="12.75">
      <c r="B12" s="43" t="s">
        <v>28</v>
      </c>
      <c r="C12" s="41" t="s">
        <v>38</v>
      </c>
    </row>
    <row r="13" spans="2:3" ht="12.75">
      <c r="B13" s="43" t="s">
        <v>25</v>
      </c>
      <c r="C13" s="41" t="s">
        <v>9</v>
      </c>
    </row>
    <row r="14" spans="2:3" ht="12.75">
      <c r="B14" s="43" t="s">
        <v>26</v>
      </c>
      <c r="C14" s="41" t="s">
        <v>36</v>
      </c>
    </row>
    <row r="15" spans="2:3" ht="12.75">
      <c r="B15" s="43" t="s">
        <v>27</v>
      </c>
      <c r="C15" s="41" t="s">
        <v>39</v>
      </c>
    </row>
    <row r="16" spans="2:3" ht="12.75">
      <c r="B16" s="43" t="s">
        <v>28</v>
      </c>
      <c r="C16" s="41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Артем</cp:lastModifiedBy>
  <cp:lastPrinted>2015-01-28T11:04:59Z</cp:lastPrinted>
  <dcterms:created xsi:type="dcterms:W3CDTF">1996-10-08T23:32:33Z</dcterms:created>
  <dcterms:modified xsi:type="dcterms:W3CDTF">2015-02-02T05:20:20Z</dcterms:modified>
  <cp:category/>
  <cp:version/>
  <cp:contentType/>
  <cp:contentStatus/>
</cp:coreProperties>
</file>