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activeTab="8"/>
  </bookViews>
  <sheets>
    <sheet name="500_01" sheetId="1" r:id="rId1"/>
    <sheet name="500_01 (2)" sheetId="2" r:id="rId2"/>
    <sheet name="500_02" sheetId="3" r:id="rId3"/>
    <sheet name="500_02 (2)" sheetId="4" r:id="rId4"/>
    <sheet name="1000_01" sheetId="5" r:id="rId5"/>
    <sheet name="1000_02" sheetId="6" r:id="rId6"/>
    <sheet name="500_21" sheetId="7" r:id="rId7"/>
    <sheet name="500_22" sheetId="8" r:id="rId8"/>
    <sheet name="1000_21" sheetId="9" r:id="rId9"/>
    <sheet name="1000_22" sheetId="10" r:id="rId10"/>
    <sheet name="Сумма" sheetId="11" r:id="rId11"/>
    <sheet name="const" sheetId="12" r:id="rId12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5">'1000_02'!#REF!</definedName>
    <definedName name="E" localSheetId="9">'1000_22'!#REF!</definedName>
    <definedName name="E" localSheetId="10">'Сумма'!#REF!</definedName>
    <definedName name="Men1000_1" localSheetId="8">'1000_21'!#REF!</definedName>
    <definedName name="Men1000_1">'1000_01'!$B$7:$B$41</definedName>
    <definedName name="Men1000_2">'1000_21'!$B$7:$B$36</definedName>
    <definedName name="Men500_1" localSheetId="1">'500_01 (2)'!$B$7:$B$22</definedName>
    <definedName name="Men500_1" localSheetId="6">'500_21'!#REF!</definedName>
    <definedName name="Men500_1">'500_01'!$B$7:$B$42</definedName>
    <definedName name="Men500_2">'500_21'!$B$7:$B$27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9">'1000_22'!#REF!</definedName>
    <definedName name="Women1000_1">'1000_02'!$B$7:$B$30</definedName>
    <definedName name="Women1000_2">'1000_22'!$B$7:$B$21</definedName>
    <definedName name="Women500" localSheetId="2">'500_02'!#REF!</definedName>
    <definedName name="Women500" localSheetId="3">'500_02 (2)'!#REF!</definedName>
    <definedName name="Women500" localSheetId="7">'500_22'!#REF!</definedName>
    <definedName name="Women500_1" localSheetId="3">'500_02 (2)'!$B$7:$B$19</definedName>
    <definedName name="Women500_1" localSheetId="7">'500_22'!#REF!</definedName>
    <definedName name="Women500_1">'500_02'!$B$7:$B$37</definedName>
    <definedName name="Women500_2">'500_22'!$B$7:$B$33</definedName>
    <definedName name="_xlnm.Print_Titles" localSheetId="4">'1000_01'!$2:$4</definedName>
    <definedName name="_xlnm.Print_Titles" localSheetId="5">'1000_02'!$2:$4</definedName>
    <definedName name="_xlnm.Print_Titles" localSheetId="8">'1000_21'!$2:$4</definedName>
    <definedName name="_xlnm.Print_Titles" localSheetId="9">'1000_22'!$2:$4</definedName>
    <definedName name="_xlnm.Print_Titles" localSheetId="0">'500_01'!$1:$4</definedName>
    <definedName name="_xlnm.Print_Titles" localSheetId="1">'500_01 (2)'!$1:$4</definedName>
    <definedName name="_xlnm.Print_Titles" localSheetId="2">'500_02'!$2:$4</definedName>
    <definedName name="_xlnm.Print_Titles" localSheetId="3">'500_02 (2)'!$2:$4</definedName>
    <definedName name="_xlnm.Print_Titles" localSheetId="6">'500_21'!$2:$4</definedName>
    <definedName name="_xlnm.Print_Titles" localSheetId="7">'500_22'!$2:$4</definedName>
    <definedName name="_xlnm.Print_Titles" localSheetId="10">'Сумма'!$1:$3</definedName>
    <definedName name="_xlnm.Print_Area" localSheetId="4">'1000_01'!$A$1:$P$49</definedName>
    <definedName name="_xlnm.Print_Area" localSheetId="5">'1000_02'!$A$1:$P$42</definedName>
    <definedName name="_xlnm.Print_Area" localSheetId="8">'1000_21'!$A$1:$P$47</definedName>
    <definedName name="_xlnm.Print_Area" localSheetId="9">'1000_22'!$A$1:$P$33</definedName>
    <definedName name="_xlnm.Print_Area" localSheetId="0">'500_01'!$A$1:$P$53</definedName>
    <definedName name="_xlnm.Print_Area" localSheetId="1">'500_01 (2)'!$A$1:$P$35</definedName>
    <definedName name="_xlnm.Print_Area" localSheetId="2">'500_02'!$A$1:$Q$50</definedName>
    <definedName name="_xlnm.Print_Area" localSheetId="3">'500_02 (2)'!$A$1:$Q$32</definedName>
    <definedName name="_xlnm.Print_Area" localSheetId="6">'500_21'!$A$1:$P$39</definedName>
    <definedName name="_xlnm.Print_Area" localSheetId="7">'500_22'!$A$1:$Q$44</definedName>
    <definedName name="_xlnm.Print_Area" localSheetId="10">'Сумма'!$A$4:$W$36</definedName>
  </definedNames>
  <calcPr fullCalcOnLoad="1"/>
</workbook>
</file>

<file path=xl/sharedStrings.xml><?xml version="1.0" encoding="utf-8"?>
<sst xmlns="http://schemas.openxmlformats.org/spreadsheetml/2006/main" count="1795" uniqueCount="217">
  <si>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</si>
  <si>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</si>
  <si>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</si>
  <si>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</si>
  <si>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</si>
  <si>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</si>
  <si>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</si>
  <si>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</si>
  <si>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</si>
  <si>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</si>
  <si>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Сумма</t>
  </si>
  <si>
    <t>500 метров</t>
  </si>
  <si>
    <t>Отст.</t>
  </si>
  <si>
    <t>Город</t>
  </si>
  <si>
    <t>г.Коломна, КЦ "Коломна"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</si>
  <si>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</si>
  <si>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</si>
  <si>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</si>
  <si>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</si>
  <si>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</si>
  <si>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</si>
  <si>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</si>
  <si>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</si>
  <si>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</si>
  <si>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</si>
  <si>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</si>
  <si>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</si>
  <si>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</si>
  <si>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</si>
  <si>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</si>
  <si>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</si>
  <si>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</si>
  <si>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</si>
  <si>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</si>
  <si>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</si>
  <si>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</si>
  <si>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Сумма многоборья</t>
  </si>
  <si>
    <t>Н.Новгород</t>
  </si>
  <si>
    <t>КМС</t>
  </si>
  <si>
    <t>1500 метров</t>
  </si>
  <si>
    <t>1500м</t>
  </si>
  <si>
    <t>3000м</t>
  </si>
  <si>
    <t>3000 метров</t>
  </si>
  <si>
    <t>1000 м</t>
  </si>
  <si>
    <t>Возр.группа</t>
  </si>
  <si>
    <t>по конькобежному спорту</t>
  </si>
  <si>
    <t>t льда: -6,2</t>
  </si>
  <si>
    <t>t воздуха: +12,8</t>
  </si>
  <si>
    <t>влажность: 24,5 %</t>
  </si>
  <si>
    <t>II разр.</t>
  </si>
  <si>
    <t>I разр.</t>
  </si>
  <si>
    <t>МС</t>
  </si>
  <si>
    <t>Регион</t>
  </si>
  <si>
    <t>Главный судья соревнований</t>
  </si>
  <si>
    <t>t воздуха: +14,0</t>
  </si>
  <si>
    <t>t льда: -6,4</t>
  </si>
  <si>
    <t>t воздуха: +14,1</t>
  </si>
  <si>
    <t>5000 метров</t>
  </si>
  <si>
    <t>1000 метров</t>
  </si>
  <si>
    <t>Окончание: 12:10</t>
  </si>
  <si>
    <t>t воздуха: +13,9</t>
  </si>
  <si>
    <t>DQ</t>
  </si>
  <si>
    <t>DNF</t>
  </si>
  <si>
    <t>Начало: 14:00</t>
  </si>
  <si>
    <t>t льда: -6,1</t>
  </si>
  <si>
    <t>I этап Кубка СКР среди юниоров</t>
  </si>
  <si>
    <t>11 - 13 октября 2013г.</t>
  </si>
  <si>
    <t>Юниоры</t>
  </si>
  <si>
    <t>Юниорки</t>
  </si>
  <si>
    <t>11 октября 2013г.</t>
  </si>
  <si>
    <t>12 октября 2013г.</t>
  </si>
  <si>
    <t>i</t>
  </si>
  <si>
    <t>Скворцова Кристина</t>
  </si>
  <si>
    <t>Санкт-Петербург</t>
  </si>
  <si>
    <t>o</t>
  </si>
  <si>
    <t xml:space="preserve">Кадырова Ангелина </t>
  </si>
  <si>
    <t>Республика Татарстан</t>
  </si>
  <si>
    <t>Букорос Анна</t>
  </si>
  <si>
    <t>Республика Коми</t>
  </si>
  <si>
    <t>Сафина Валерия</t>
  </si>
  <si>
    <t>Красноярский край</t>
  </si>
  <si>
    <t>Лепшина Юлия</t>
  </si>
  <si>
    <t>Москва</t>
  </si>
  <si>
    <t>Шибанова Ольга</t>
  </si>
  <si>
    <t>Гришина Ксения</t>
  </si>
  <si>
    <t>Московская область</t>
  </si>
  <si>
    <t>Андреева Мария</t>
  </si>
  <si>
    <t>Нижегородская область</t>
  </si>
  <si>
    <t>Петухова Виктория</t>
  </si>
  <si>
    <t>Хрептугова Елизавета</t>
  </si>
  <si>
    <t>Мурманская область</t>
  </si>
  <si>
    <t>Грумандь Кристина</t>
  </si>
  <si>
    <t>Р. Коми, ГУОР г.Бронницы</t>
  </si>
  <si>
    <t>Изотова Алена</t>
  </si>
  <si>
    <t>Блинова Елизавета</t>
  </si>
  <si>
    <t>Опытова Анна</t>
  </si>
  <si>
    <t>Ивановская область</t>
  </si>
  <si>
    <t>Сперанская Влада</t>
  </si>
  <si>
    <t>Семенова Кристина</t>
  </si>
  <si>
    <t>Гололобова Юлия</t>
  </si>
  <si>
    <t>Тамбовская область</t>
  </si>
  <si>
    <t>Воронина Наталья</t>
  </si>
  <si>
    <t>Конева Инга</t>
  </si>
  <si>
    <t>Безкровных Дарья</t>
  </si>
  <si>
    <t>Ларионова Виктория</t>
  </si>
  <si>
    <t>Соколова Екатерина</t>
  </si>
  <si>
    <t>Сальникова Марина</t>
  </si>
  <si>
    <t>Еранина Елена</t>
  </si>
  <si>
    <t>Трофимова Кристина</t>
  </si>
  <si>
    <t>Моск. обл., ГУОР г.Бронницы</t>
  </si>
  <si>
    <t>Казелина Елизавета</t>
  </si>
  <si>
    <t>Качанова Дарья</t>
  </si>
  <si>
    <t>Чепиль Анастасия</t>
  </si>
  <si>
    <t>Качуркина Александра</t>
  </si>
  <si>
    <t>Томская область</t>
  </si>
  <si>
    <t>Аносова Кристина</t>
  </si>
  <si>
    <t>Алтайский край</t>
  </si>
  <si>
    <t>Большакова Диана</t>
  </si>
  <si>
    <t>Джос Никита</t>
  </si>
  <si>
    <t>Лысенко Артем</t>
  </si>
  <si>
    <t>Архангельская область</t>
  </si>
  <si>
    <t>Бурмистров Андрей</t>
  </si>
  <si>
    <t>Куропаткин Алексей</t>
  </si>
  <si>
    <t>Манько Григорий</t>
  </si>
  <si>
    <t>Рыбакин Андрей</t>
  </si>
  <si>
    <t>Самара</t>
  </si>
  <si>
    <t xml:space="preserve">Арутюнян Володя </t>
  </si>
  <si>
    <t>Бурлаков Андрей</t>
  </si>
  <si>
    <t>Тверская область</t>
  </si>
  <si>
    <t>Зубарь Роман</t>
  </si>
  <si>
    <t>Исупов Дмитрий</t>
  </si>
  <si>
    <t>Моск. Обл., ГУОР г.Бронницы</t>
  </si>
  <si>
    <t>Юнин Егор</t>
  </si>
  <si>
    <t>Алексеевнин Сергей</t>
  </si>
  <si>
    <t>Беляев Даниил</t>
  </si>
  <si>
    <t xml:space="preserve">Логинов Александр </t>
  </si>
  <si>
    <t>Ворожцов Иван</t>
  </si>
  <si>
    <t>Сытник Александр</t>
  </si>
  <si>
    <t>Калинин Константин</t>
  </si>
  <si>
    <t>Устюжанинов Алексей</t>
  </si>
  <si>
    <t>Седов Денис</t>
  </si>
  <si>
    <t>Субботин Вадим</t>
  </si>
  <si>
    <t>Тимощук Алексей</t>
  </si>
  <si>
    <t>Максимихин Даниил</t>
  </si>
  <si>
    <t>Тимощук Артур</t>
  </si>
  <si>
    <t>Бурмистров Дмитрий</t>
  </si>
  <si>
    <t>Звонов Антон</t>
  </si>
  <si>
    <t>Исаев Игорь</t>
  </si>
  <si>
    <t>Рафиков Руслан</t>
  </si>
  <si>
    <t>Трофимов Сергей</t>
  </si>
  <si>
    <t>Семериков Данила</t>
  </si>
  <si>
    <t>Саратовская область</t>
  </si>
  <si>
    <t>Грушецкий Артем</t>
  </si>
  <si>
    <t>Мельников Василий</t>
  </si>
  <si>
    <t>Свердловская область</t>
  </si>
  <si>
    <t>Пудушкин Василий</t>
  </si>
  <si>
    <t>Бобырь Данила</t>
  </si>
  <si>
    <t>Билялетдинов Надир</t>
  </si>
  <si>
    <t>влажность: 55,0 %</t>
  </si>
  <si>
    <t>Начало: 11:40</t>
  </si>
  <si>
    <t>Окончание: 12:05</t>
  </si>
  <si>
    <t>Баканов В.В.</t>
  </si>
  <si>
    <t>500 (2) метров</t>
  </si>
  <si>
    <t>Московская область, ГУОР г.Бронницы</t>
  </si>
  <si>
    <t>влажность: 56,1 %</t>
  </si>
  <si>
    <t>Начало: 12:40</t>
  </si>
  <si>
    <t>Окончание: 12:50</t>
  </si>
  <si>
    <t>влажность: 55,5 %</t>
  </si>
  <si>
    <t>Окончание: 14:30</t>
  </si>
  <si>
    <t>влажность: 56,5 %</t>
  </si>
  <si>
    <t>Начало: 15:40</t>
  </si>
  <si>
    <t>Окончание: 16:10</t>
  </si>
  <si>
    <t xml:space="preserve">Данилова Ольга </t>
  </si>
  <si>
    <t>Муравьев Дмитрий</t>
  </si>
  <si>
    <t>Клиндухов Дмитрий</t>
  </si>
  <si>
    <t>Фокин Антон</t>
  </si>
  <si>
    <t xml:space="preserve">Золотарев Артем </t>
  </si>
  <si>
    <t>Муштаков Виктор</t>
  </si>
  <si>
    <t>влажность: 52 %</t>
  </si>
  <si>
    <t>Начало: 11:45</t>
  </si>
  <si>
    <t>влажность: 49 %</t>
  </si>
  <si>
    <t>Начало: 14:15</t>
  </si>
  <si>
    <t>Окончание: 14:45</t>
  </si>
  <si>
    <t>Карзанов Илья</t>
  </si>
  <si>
    <t>Бурмистров Дмитрий Сергеевич</t>
  </si>
  <si>
    <t>Сытник Александр Николаевич</t>
  </si>
  <si>
    <t>Бурлаков Андрей Николаевич</t>
  </si>
  <si>
    <t>Муравьев Дмитрий Витальевич</t>
  </si>
  <si>
    <t>Устюжанинов Алексей Александрович</t>
  </si>
  <si>
    <t>Карзанов Илья Анатольевич</t>
  </si>
  <si>
    <t xml:space="preserve">Фокин Антон </t>
  </si>
  <si>
    <t>Исупов Дмитрий Николаевич</t>
  </si>
  <si>
    <t>Арутюнян Володя Арамаисович</t>
  </si>
  <si>
    <t>Золотарев Артем  Геннадьевич</t>
  </si>
  <si>
    <t>Пудушкин Василий Андреевич</t>
  </si>
  <si>
    <t>Клиндухов Дмитрий Витальевич</t>
  </si>
  <si>
    <t>Калинин Константин Дмитревич</t>
  </si>
  <si>
    <t>Рафиков Руслан Рашидович</t>
  </si>
  <si>
    <t>Мельников Василий Александрович</t>
  </si>
  <si>
    <t>Начало: 15:20</t>
  </si>
  <si>
    <t>Окончание: 15:35</t>
  </si>
  <si>
    <t>Начало: 17:35</t>
  </si>
  <si>
    <t>t льда: -6,3</t>
  </si>
  <si>
    <t>влажность: 47 %</t>
  </si>
  <si>
    <t>WDR</t>
  </si>
  <si>
    <t>Окончание: 18:20</t>
  </si>
  <si>
    <t>Республика Коми, ГУОР г.Бронницы</t>
  </si>
  <si>
    <t>Начало: 11:35</t>
  </si>
  <si>
    <t>t льда: - 7,0</t>
  </si>
  <si>
    <t>влажность: 45,2 %</t>
  </si>
  <si>
    <t>13 октября 2013г.</t>
  </si>
  <si>
    <t>Окончание: 12:00</t>
  </si>
  <si>
    <t>t льда: -7,0</t>
  </si>
  <si>
    <t>влажность: 45,5 %</t>
  </si>
  <si>
    <t>Начало: 14:45</t>
  </si>
  <si>
    <t>Окончание: 15:10</t>
  </si>
  <si>
    <t>DNS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</si>
</sst>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sz val="11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183" fontId="1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183" fontId="1" fillId="0" borderId="13" xfId="0" applyNumberFormat="1" applyFont="1" applyBorder="1" applyAlignment="1">
      <alignment horizontal="left" vertical="justify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/>
    </xf>
    <xf numFmtId="182" fontId="1" fillId="0" borderId="0" xfId="0" applyNumberFormat="1" applyFont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0" xfId="0" applyFont="1" applyBorder="1" applyAlignment="1">
      <alignment vertical="justify" wrapText="1"/>
    </xf>
    <xf numFmtId="183" fontId="1" fillId="0" borderId="14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5" fontId="2" fillId="0" borderId="14" xfId="0" applyNumberFormat="1" applyFont="1" applyBorder="1" applyAlignment="1">
      <alignment horizontal="left" vertical="justify" wrapText="1"/>
    </xf>
    <xf numFmtId="205" fontId="2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vertical="justify" wrapText="1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 wrapText="1"/>
    </xf>
    <xf numFmtId="14" fontId="1" fillId="0" borderId="14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205" fontId="2" fillId="0" borderId="12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2" fontId="1" fillId="0" borderId="10" xfId="0" applyNumberFormat="1" applyFont="1" applyBorder="1" applyAlignment="1">
      <alignment horizontal="left" vertical="justify" wrapText="1"/>
    </xf>
    <xf numFmtId="183" fontId="1" fillId="0" borderId="10" xfId="0" applyNumberFormat="1" applyFont="1" applyBorder="1" applyAlignment="1">
      <alignment horizontal="left" vertical="justify" wrapText="1"/>
    </xf>
    <xf numFmtId="205" fontId="2" fillId="0" borderId="10" xfId="0" applyNumberFormat="1" applyFont="1" applyBorder="1" applyAlignment="1">
      <alignment horizontal="left" vertical="justify" wrapText="1"/>
    </xf>
    <xf numFmtId="182" fontId="1" fillId="0" borderId="10" xfId="0" applyNumberFormat="1" applyFont="1" applyBorder="1" applyAlignment="1">
      <alignment horizontal="left" vertical="justify" wrapText="1"/>
    </xf>
    <xf numFmtId="183" fontId="3" fillId="0" borderId="10" xfId="0" applyNumberFormat="1" applyFont="1" applyBorder="1" applyAlignment="1">
      <alignment horizontal="left" vertical="justify"/>
    </xf>
    <xf numFmtId="0" fontId="4" fillId="0" borderId="0" xfId="0" applyFont="1" applyAlignment="1">
      <alignment horizontal="left" vertical="justify"/>
    </xf>
    <xf numFmtId="180" fontId="1" fillId="0" borderId="11" xfId="0" applyNumberFormat="1" applyFont="1" applyFill="1" applyBorder="1" applyAlignment="1">
      <alignment vertical="justify" wrapText="1"/>
    </xf>
    <xf numFmtId="0" fontId="0" fillId="0" borderId="0" xfId="0" applyFont="1" applyAlignment="1">
      <alignment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 vertical="justify"/>
    </xf>
    <xf numFmtId="14" fontId="1" fillId="0" borderId="13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/>
    </xf>
    <xf numFmtId="205" fontId="2" fillId="0" borderId="13" xfId="0" applyNumberFormat="1" applyFont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/>
    </xf>
    <xf numFmtId="14" fontId="1" fillId="0" borderId="14" xfId="0" applyNumberFormat="1" applyFont="1" applyFill="1" applyBorder="1" applyAlignment="1">
      <alignment horizontal="center" vertical="justify"/>
    </xf>
    <xf numFmtId="2" fontId="3" fillId="0" borderId="14" xfId="0" applyNumberFormat="1" applyFont="1" applyBorder="1" applyAlignment="1">
      <alignment horizontal="left" vertical="justify" wrapText="1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" fontId="11" fillId="0" borderId="13" xfId="0" applyNumberFormat="1" applyFont="1" applyBorder="1" applyAlignment="1">
      <alignment horizontal="left" vertical="justify" wrapText="1"/>
    </xf>
    <xf numFmtId="2" fontId="11" fillId="0" borderId="11" xfId="0" applyNumberFormat="1" applyFont="1" applyBorder="1" applyAlignment="1">
      <alignment horizontal="left" vertical="justify" wrapText="1"/>
    </xf>
    <xf numFmtId="2" fontId="11" fillId="0" borderId="12" xfId="0" applyNumberFormat="1" applyFont="1" applyBorder="1" applyAlignment="1">
      <alignment horizontal="left" vertical="justify" wrapText="1"/>
    </xf>
    <xf numFmtId="182" fontId="11" fillId="0" borderId="13" xfId="0" applyNumberFormat="1" applyFont="1" applyBorder="1" applyAlignment="1">
      <alignment horizontal="left" vertical="justify" wrapText="1"/>
    </xf>
    <xf numFmtId="182" fontId="11" fillId="0" borderId="11" xfId="0" applyNumberFormat="1" applyFont="1" applyBorder="1" applyAlignment="1">
      <alignment horizontal="left" vertical="justify" wrapText="1"/>
    </xf>
    <xf numFmtId="182" fontId="11" fillId="0" borderId="12" xfId="0" applyNumberFormat="1" applyFont="1" applyBorder="1" applyAlignment="1">
      <alignment horizontal="left" vertical="justify" wrapText="1"/>
    </xf>
    <xf numFmtId="183" fontId="12" fillId="0" borderId="13" xfId="0" applyNumberFormat="1" applyFont="1" applyBorder="1" applyAlignment="1">
      <alignment horizontal="left" vertical="justify"/>
    </xf>
    <xf numFmtId="183" fontId="12" fillId="0" borderId="11" xfId="0" applyNumberFormat="1" applyFont="1" applyBorder="1" applyAlignment="1">
      <alignment horizontal="left" vertical="justify"/>
    </xf>
    <xf numFmtId="183" fontId="12" fillId="0" borderId="12" xfId="0" applyNumberFormat="1" applyFont="1" applyBorder="1" applyAlignment="1">
      <alignment horizontal="left" vertical="justify"/>
    </xf>
    <xf numFmtId="182" fontId="11" fillId="0" borderId="14" xfId="0" applyNumberFormat="1" applyFont="1" applyBorder="1" applyAlignment="1">
      <alignment horizontal="left" vertical="justify" wrapText="1"/>
    </xf>
    <xf numFmtId="183" fontId="12" fillId="0" borderId="14" xfId="0" applyNumberFormat="1" applyFont="1" applyBorder="1" applyAlignment="1">
      <alignment horizontal="left" vertical="justify"/>
    </xf>
    <xf numFmtId="2" fontId="11" fillId="0" borderId="14" xfId="0" applyNumberFormat="1" applyFont="1" applyBorder="1" applyAlignment="1">
      <alignment horizontal="left" vertical="justify" wrapText="1"/>
    </xf>
    <xf numFmtId="182" fontId="11" fillId="0" borderId="13" xfId="0" applyNumberFormat="1" applyFont="1" applyBorder="1" applyAlignment="1">
      <alignment horizontal="left" vertical="justify"/>
    </xf>
    <xf numFmtId="182" fontId="11" fillId="0" borderId="11" xfId="0" applyNumberFormat="1" applyFont="1" applyBorder="1" applyAlignment="1">
      <alignment horizontal="left" vertical="justify"/>
    </xf>
    <xf numFmtId="182" fontId="11" fillId="0" borderId="12" xfId="0" applyNumberFormat="1" applyFont="1" applyBorder="1" applyAlignment="1">
      <alignment horizontal="left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vertical="justify"/>
    </xf>
    <xf numFmtId="183" fontId="1" fillId="0" borderId="15" xfId="0" applyNumberFormat="1" applyFont="1" applyBorder="1" applyAlignment="1">
      <alignment horizontal="left" vertical="justify" wrapText="1"/>
    </xf>
    <xf numFmtId="0" fontId="1" fillId="0" borderId="15" xfId="0" applyFont="1" applyFill="1" applyBorder="1" applyAlignment="1">
      <alignment horizontal="left" vertical="justify"/>
    </xf>
    <xf numFmtId="14" fontId="1" fillId="0" borderId="15" xfId="0" applyNumberFormat="1" applyFont="1" applyFill="1" applyBorder="1" applyAlignment="1">
      <alignment horizontal="center" vertical="justify"/>
    </xf>
    <xf numFmtId="2" fontId="11" fillId="0" borderId="15" xfId="0" applyNumberFormat="1" applyFont="1" applyBorder="1" applyAlignment="1">
      <alignment horizontal="left" vertical="justify" wrapText="1"/>
    </xf>
    <xf numFmtId="205" fontId="2" fillId="0" borderId="15" xfId="0" applyNumberFormat="1" applyFont="1" applyBorder="1" applyAlignment="1">
      <alignment horizontal="left" vertical="justify" wrapText="1"/>
    </xf>
    <xf numFmtId="182" fontId="11" fillId="0" borderId="15" xfId="0" applyNumberFormat="1" applyFont="1" applyBorder="1" applyAlignment="1">
      <alignment horizontal="left" vertical="justify" wrapText="1"/>
    </xf>
    <xf numFmtId="182" fontId="11" fillId="0" borderId="15" xfId="0" applyNumberFormat="1" applyFont="1" applyBorder="1" applyAlignment="1">
      <alignment horizontal="left" vertical="justify"/>
    </xf>
    <xf numFmtId="183" fontId="1" fillId="0" borderId="15" xfId="0" applyNumberFormat="1" applyFont="1" applyBorder="1" applyAlignment="1">
      <alignment horizontal="left" vertical="justify"/>
    </xf>
    <xf numFmtId="183" fontId="12" fillId="0" borderId="15" xfId="0" applyNumberFormat="1" applyFont="1" applyBorder="1" applyAlignment="1">
      <alignment horizontal="left" vertical="justify"/>
    </xf>
    <xf numFmtId="182" fontId="3" fillId="0" borderId="15" xfId="0" applyNumberFormat="1" applyFont="1" applyBorder="1" applyAlignment="1">
      <alignment horizontal="left" vertical="justify"/>
    </xf>
    <xf numFmtId="202" fontId="1" fillId="0" borderId="15" xfId="0" applyNumberFormat="1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left" vertical="justify"/>
    </xf>
    <xf numFmtId="202" fontId="1" fillId="0" borderId="14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0" fontId="1" fillId="0" borderId="0" xfId="0" applyNumberFormat="1" applyFont="1" applyFill="1" applyBorder="1" applyAlignment="1">
      <alignment vertical="justify"/>
    </xf>
    <xf numFmtId="183" fontId="1" fillId="0" borderId="14" xfId="0" applyNumberFormat="1" applyFont="1" applyBorder="1" applyAlignment="1">
      <alignment horizontal="left" vertical="justify"/>
    </xf>
    <xf numFmtId="202" fontId="1" fillId="0" borderId="16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0" fontId="1" fillId="0" borderId="15" xfId="0" applyFont="1" applyFill="1" applyBorder="1" applyAlignment="1">
      <alignment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5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vertical="justify" wrapText="1"/>
    </xf>
    <xf numFmtId="0" fontId="1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left" vertical="justify"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justify"/>
    </xf>
    <xf numFmtId="0" fontId="51" fillId="0" borderId="0" xfId="0" applyFont="1" applyFill="1" applyBorder="1" applyAlignment="1">
      <alignment horizontal="left" vertical="justify" wrapText="1"/>
    </xf>
    <xf numFmtId="14" fontId="51" fillId="0" borderId="0" xfId="0" applyNumberFormat="1" applyFont="1" applyFill="1" applyBorder="1" applyAlignment="1">
      <alignment horizontal="center" vertical="justify" wrapText="1"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center"/>
    </xf>
    <xf numFmtId="202" fontId="1" fillId="0" borderId="0" xfId="0" applyNumberFormat="1" applyFont="1" applyAlignment="1">
      <alignment horizontal="center"/>
    </xf>
    <xf numFmtId="205" fontId="1" fillId="0" borderId="0" xfId="0" applyNumberFormat="1" applyFont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 vertical="justify" wrapText="1"/>
    </xf>
    <xf numFmtId="1" fontId="1" fillId="0" borderId="10" xfId="0" applyNumberFormat="1" applyFont="1" applyBorder="1" applyAlignment="1">
      <alignment horizontal="left" vertical="justify"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justify" wrapText="1"/>
    </xf>
    <xf numFmtId="180" fontId="1" fillId="0" borderId="15" xfId="0" applyNumberFormat="1" applyFont="1" applyBorder="1" applyAlignment="1">
      <alignment vertical="justify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05" fontId="1" fillId="0" borderId="0" xfId="0" applyNumberFormat="1" applyFont="1" applyBorder="1" applyAlignment="1">
      <alignment horizontal="left" vertical="justify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justify" wrapText="1"/>
    </xf>
    <xf numFmtId="202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82" fontId="11" fillId="0" borderId="0" xfId="0" applyNumberFormat="1" applyFont="1" applyAlignment="1">
      <alignment horizontal="center"/>
    </xf>
    <xf numFmtId="0" fontId="1" fillId="34" borderId="0" xfId="0" applyFont="1" applyFill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left" vertical="justify"/>
    </xf>
    <xf numFmtId="205" fontId="1" fillId="0" borderId="14" xfId="0" applyNumberFormat="1" applyFont="1" applyBorder="1" applyAlignment="1">
      <alignment horizontal="left" vertical="justify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35" borderId="0" xfId="0" applyFont="1" applyFill="1" applyAlignment="1">
      <alignment vertical="center" wrapText="1"/>
    </xf>
    <xf numFmtId="0" fontId="1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14" fontId="4" fillId="0" borderId="0" xfId="0" applyNumberFormat="1" applyFont="1" applyAlignment="1">
      <alignment/>
    </xf>
    <xf numFmtId="0" fontId="1" fillId="34" borderId="0" xfId="0" applyFont="1" applyFill="1" applyBorder="1" applyAlignment="1">
      <alignment vertical="justify" wrapText="1"/>
    </xf>
    <xf numFmtId="202" fontId="1" fillId="0" borderId="15" xfId="0" applyNumberFormat="1" applyFont="1" applyBorder="1" applyAlignment="1">
      <alignment horizontal="center" vertical="justify" wrapText="1"/>
    </xf>
    <xf numFmtId="2" fontId="3" fillId="0" borderId="14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182" fontId="3" fillId="0" borderId="15" xfId="0" applyNumberFormat="1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center" vertical="justify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/>
    </xf>
    <xf numFmtId="14" fontId="4" fillId="0" borderId="0" xfId="0" applyNumberFormat="1" applyFont="1" applyAlignment="1">
      <alignment horizontal="right" vertical="justify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5.emf" /><Relationship Id="rId3" Type="http://schemas.openxmlformats.org/officeDocument/2006/relationships/image" Target="../media/image25.emf" /><Relationship Id="rId4" Type="http://schemas.openxmlformats.org/officeDocument/2006/relationships/image" Target="../media/image13.emf" /><Relationship Id="rId5" Type="http://schemas.openxmlformats.org/officeDocument/2006/relationships/image" Target="../media/image4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36.emf" /><Relationship Id="rId3" Type="http://schemas.openxmlformats.org/officeDocument/2006/relationships/image" Target="../media/image29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3.emf" /><Relationship Id="rId3" Type="http://schemas.openxmlformats.org/officeDocument/2006/relationships/image" Target="../media/image31.emf" /><Relationship Id="rId4" Type="http://schemas.openxmlformats.org/officeDocument/2006/relationships/image" Target="../media/image17.emf" /><Relationship Id="rId5" Type="http://schemas.openxmlformats.org/officeDocument/2006/relationships/image" Target="../media/image47.emf" /><Relationship Id="rId6" Type="http://schemas.openxmlformats.org/officeDocument/2006/relationships/image" Target="../media/image46.emf" /><Relationship Id="rId7" Type="http://schemas.openxmlformats.org/officeDocument/2006/relationships/image" Target="../media/image41.emf" /><Relationship Id="rId8" Type="http://schemas.openxmlformats.org/officeDocument/2006/relationships/image" Target="../media/image42.emf" /><Relationship Id="rId9" Type="http://schemas.openxmlformats.org/officeDocument/2006/relationships/image" Target="../media/image4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21.emf" /><Relationship Id="rId5" Type="http://schemas.openxmlformats.org/officeDocument/2006/relationships/image" Target="../media/image4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8.emf" /><Relationship Id="rId3" Type="http://schemas.openxmlformats.org/officeDocument/2006/relationships/image" Target="../media/image16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20.emf" /><Relationship Id="rId3" Type="http://schemas.openxmlformats.org/officeDocument/2006/relationships/image" Target="../media/image34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.emf" /><Relationship Id="rId3" Type="http://schemas.openxmlformats.org/officeDocument/2006/relationships/image" Target="../media/image44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2.emf" /><Relationship Id="rId3" Type="http://schemas.openxmlformats.org/officeDocument/2006/relationships/image" Target="../media/image26.emf" /><Relationship Id="rId4" Type="http://schemas.openxmlformats.org/officeDocument/2006/relationships/image" Target="../media/image28.jpeg" /><Relationship Id="rId5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66675</xdr:rowOff>
    </xdr:from>
    <xdr:to>
      <xdr:col>15</xdr:col>
      <xdr:colOff>457200</xdr:colOff>
      <xdr:row>2</xdr:row>
      <xdr:rowOff>123825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66675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0</xdr:rowOff>
    </xdr:from>
    <xdr:to>
      <xdr:col>21</xdr:col>
      <xdr:colOff>371475</xdr:colOff>
      <xdr:row>3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7620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0</xdr:rowOff>
    </xdr:from>
    <xdr:to>
      <xdr:col>19</xdr:col>
      <xdr:colOff>571500</xdr:colOff>
      <xdr:row>3</xdr:row>
      <xdr:rowOff>361950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7620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0</xdr:rowOff>
    </xdr:from>
    <xdr:to>
      <xdr:col>18</xdr:col>
      <xdr:colOff>180975</xdr:colOff>
      <xdr:row>3</xdr:row>
      <xdr:rowOff>381000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7620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295275</xdr:colOff>
      <xdr:row>2</xdr:row>
      <xdr:rowOff>257175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81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</xdr:colOff>
      <xdr:row>3</xdr:row>
      <xdr:rowOff>9525</xdr:rowOff>
    </xdr:from>
    <xdr:to>
      <xdr:col>21</xdr:col>
      <xdr:colOff>390525</xdr:colOff>
      <xdr:row>3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2</xdr:row>
      <xdr:rowOff>180975</xdr:rowOff>
    </xdr:from>
    <xdr:to>
      <xdr:col>19</xdr:col>
      <xdr:colOff>590550</xdr:colOff>
      <xdr:row>3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905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</xdr:row>
      <xdr:rowOff>152400</xdr:rowOff>
    </xdr:from>
    <xdr:to>
      <xdr:col>18</xdr:col>
      <xdr:colOff>219075</xdr:colOff>
      <xdr:row>3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5619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28575</xdr:rowOff>
    </xdr:from>
    <xdr:to>
      <xdr:col>15</xdr:col>
      <xdr:colOff>485775</xdr:colOff>
      <xdr:row>2</xdr:row>
      <xdr:rowOff>257175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1143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209550</xdr:colOff>
      <xdr:row>3</xdr:row>
      <xdr:rowOff>38100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333375</xdr:colOff>
      <xdr:row>3</xdr:row>
      <xdr:rowOff>0</xdr:rowOff>
    </xdr:from>
    <xdr:to>
      <xdr:col>25</xdr:col>
      <xdr:colOff>257175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704850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104775</xdr:rowOff>
    </xdr:from>
    <xdr:to>
      <xdr:col>28</xdr:col>
      <xdr:colOff>228600</xdr:colOff>
      <xdr:row>1</xdr:row>
      <xdr:rowOff>238125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10477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</xdr:row>
      <xdr:rowOff>9525</xdr:rowOff>
    </xdr:from>
    <xdr:to>
      <xdr:col>28</xdr:col>
      <xdr:colOff>276225</xdr:colOff>
      <xdr:row>3</xdr:row>
      <xdr:rowOff>95250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0425" y="47625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28</xdr:col>
      <xdr:colOff>266700</xdr:colOff>
      <xdr:row>4</xdr:row>
      <xdr:rowOff>142875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7048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590550</xdr:colOff>
      <xdr:row>4</xdr:row>
      <xdr:rowOff>66675</xdr:rowOff>
    </xdr:from>
    <xdr:to>
      <xdr:col>28</xdr:col>
      <xdr:colOff>266700</xdr:colOff>
      <xdr:row>6</xdr:row>
      <xdr:rowOff>57150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01375" y="10191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5</xdr:row>
      <xdr:rowOff>123825</xdr:rowOff>
    </xdr:from>
    <xdr:to>
      <xdr:col>25</xdr:col>
      <xdr:colOff>228600</xdr:colOff>
      <xdr:row>7</xdr:row>
      <xdr:rowOff>104775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12477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</xdr:row>
      <xdr:rowOff>95250</xdr:rowOff>
    </xdr:from>
    <xdr:to>
      <xdr:col>23</xdr:col>
      <xdr:colOff>609600</xdr:colOff>
      <xdr:row>2</xdr:row>
      <xdr:rowOff>104775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3048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190500</xdr:colOff>
      <xdr:row>1</xdr:row>
      <xdr:rowOff>114300</xdr:rowOff>
    </xdr:from>
    <xdr:to>
      <xdr:col>25</xdr:col>
      <xdr:colOff>266700</xdr:colOff>
      <xdr:row>2</xdr:row>
      <xdr:rowOff>104775</xdr:rowOff>
    </xdr:to>
    <xdr:pic>
      <xdr:nvPicPr>
        <xdr:cNvPr id="8" name="Text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91725" y="3238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0</xdr:row>
      <xdr:rowOff>57150</xdr:rowOff>
    </xdr:from>
    <xdr:to>
      <xdr:col>25</xdr:col>
      <xdr:colOff>257175</xdr:colOff>
      <xdr:row>1</xdr:row>
      <xdr:rowOff>47625</xdr:rowOff>
    </xdr:to>
    <xdr:pic>
      <xdr:nvPicPr>
        <xdr:cNvPr id="9" name="Label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20200" y="5715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66675</xdr:rowOff>
    </xdr:from>
    <xdr:to>
      <xdr:col>15</xdr:col>
      <xdr:colOff>381000</xdr:colOff>
      <xdr:row>2</xdr:row>
      <xdr:rowOff>123825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6675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0</xdr:rowOff>
    </xdr:from>
    <xdr:to>
      <xdr:col>21</xdr:col>
      <xdr:colOff>371475</xdr:colOff>
      <xdr:row>3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7620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0</xdr:rowOff>
    </xdr:from>
    <xdr:to>
      <xdr:col>19</xdr:col>
      <xdr:colOff>571500</xdr:colOff>
      <xdr:row>3</xdr:row>
      <xdr:rowOff>361950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7620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0</xdr:rowOff>
    </xdr:from>
    <xdr:to>
      <xdr:col>18</xdr:col>
      <xdr:colOff>180975</xdr:colOff>
      <xdr:row>3</xdr:row>
      <xdr:rowOff>381000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7620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295275</xdr:colOff>
      <xdr:row>2</xdr:row>
      <xdr:rowOff>257175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81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571500</xdr:colOff>
      <xdr:row>3</xdr:row>
      <xdr:rowOff>0</xdr:rowOff>
    </xdr:from>
    <xdr:to>
      <xdr:col>22</xdr:col>
      <xdr:colOff>295275</xdr:colOff>
      <xdr:row>3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3</xdr:row>
      <xdr:rowOff>0</xdr:rowOff>
    </xdr:from>
    <xdr:to>
      <xdr:col>20</xdr:col>
      <xdr:colOff>495300</xdr:colOff>
      <xdr:row>3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8096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3</xdr:row>
      <xdr:rowOff>9525</xdr:rowOff>
    </xdr:from>
    <xdr:to>
      <xdr:col>19</xdr:col>
      <xdr:colOff>142875</xdr:colOff>
      <xdr:row>3</xdr:row>
      <xdr:rowOff>390525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191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1</xdr:row>
      <xdr:rowOff>19050</xdr:rowOff>
    </xdr:from>
    <xdr:to>
      <xdr:col>16</xdr:col>
      <xdr:colOff>457200</xdr:colOff>
      <xdr:row>2</xdr:row>
      <xdr:rowOff>276225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1143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114300</xdr:colOff>
      <xdr:row>2</xdr:row>
      <xdr:rowOff>381000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76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571500</xdr:colOff>
      <xdr:row>3</xdr:row>
      <xdr:rowOff>0</xdr:rowOff>
    </xdr:from>
    <xdr:to>
      <xdr:col>22</xdr:col>
      <xdr:colOff>295275</xdr:colOff>
      <xdr:row>3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096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3</xdr:row>
      <xdr:rowOff>0</xdr:rowOff>
    </xdr:from>
    <xdr:to>
      <xdr:col>20</xdr:col>
      <xdr:colOff>495300</xdr:colOff>
      <xdr:row>3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8096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3</xdr:row>
      <xdr:rowOff>9525</xdr:rowOff>
    </xdr:from>
    <xdr:to>
      <xdr:col>19</xdr:col>
      <xdr:colOff>142875</xdr:colOff>
      <xdr:row>3</xdr:row>
      <xdr:rowOff>390525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8191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1</xdr:row>
      <xdr:rowOff>19050</xdr:rowOff>
    </xdr:from>
    <xdr:to>
      <xdr:col>17</xdr:col>
      <xdr:colOff>9525</xdr:colOff>
      <xdr:row>2</xdr:row>
      <xdr:rowOff>276225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1143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114300</xdr:colOff>
      <xdr:row>2</xdr:row>
      <xdr:rowOff>381000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76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3</xdr:row>
      <xdr:rowOff>0</xdr:rowOff>
    </xdr:from>
    <xdr:to>
      <xdr:col>21</xdr:col>
      <xdr:colOff>371475</xdr:colOff>
      <xdr:row>3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8286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3</xdr:row>
      <xdr:rowOff>0</xdr:rowOff>
    </xdr:from>
    <xdr:to>
      <xdr:col>19</xdr:col>
      <xdr:colOff>581025</xdr:colOff>
      <xdr:row>3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8286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0</xdr:rowOff>
    </xdr:from>
    <xdr:to>
      <xdr:col>18</xdr:col>
      <xdr:colOff>200025</xdr:colOff>
      <xdr:row>3</xdr:row>
      <xdr:rowOff>390525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286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</xdr:row>
      <xdr:rowOff>104775</xdr:rowOff>
    </xdr:from>
    <xdr:to>
      <xdr:col>15</xdr:col>
      <xdr:colOff>504825</xdr:colOff>
      <xdr:row>2</xdr:row>
      <xdr:rowOff>276225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180975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2</xdr:col>
      <xdr:colOff>152400</xdr:colOff>
      <xdr:row>3</xdr:row>
      <xdr:rowOff>9525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533400</xdr:colOff>
      <xdr:row>3</xdr:row>
      <xdr:rowOff>19050</xdr:rowOff>
    </xdr:from>
    <xdr:to>
      <xdr:col>21</xdr:col>
      <xdr:colOff>257175</xdr:colOff>
      <xdr:row>3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8382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19050</xdr:rowOff>
    </xdr:from>
    <xdr:to>
      <xdr:col>19</xdr:col>
      <xdr:colOff>495300</xdr:colOff>
      <xdr:row>3</xdr:row>
      <xdr:rowOff>381000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8382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0</xdr:rowOff>
    </xdr:from>
    <xdr:to>
      <xdr:col>18</xdr:col>
      <xdr:colOff>180975</xdr:colOff>
      <xdr:row>3</xdr:row>
      <xdr:rowOff>390525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8191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</xdr:row>
      <xdr:rowOff>0</xdr:rowOff>
    </xdr:from>
    <xdr:to>
      <xdr:col>15</xdr:col>
      <xdr:colOff>504825</xdr:colOff>
      <xdr:row>2</xdr:row>
      <xdr:rowOff>295275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9525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2</xdr:col>
      <xdr:colOff>171450</xdr:colOff>
      <xdr:row>3</xdr:row>
      <xdr:rowOff>85725</xdr:rowOff>
    </xdr:to>
    <xdr:pic>
      <xdr:nvPicPr>
        <xdr:cNvPr id="5" name="Рисунок 8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905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571500</xdr:colOff>
      <xdr:row>2</xdr:row>
      <xdr:rowOff>171450</xdr:rowOff>
    </xdr:from>
    <xdr:to>
      <xdr:col>21</xdr:col>
      <xdr:colOff>295275</xdr:colOff>
      <xdr:row>3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6477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161925</xdr:rowOff>
    </xdr:from>
    <xdr:to>
      <xdr:col>19</xdr:col>
      <xdr:colOff>561975</xdr:colOff>
      <xdr:row>3</xdr:row>
      <xdr:rowOff>209550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38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2</xdr:row>
      <xdr:rowOff>142875</xdr:rowOff>
    </xdr:from>
    <xdr:to>
      <xdr:col>18</xdr:col>
      <xdr:colOff>200025</xdr:colOff>
      <xdr:row>3</xdr:row>
      <xdr:rowOff>209550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6191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600075</xdr:colOff>
      <xdr:row>1</xdr:row>
      <xdr:rowOff>38100</xdr:rowOff>
    </xdr:from>
    <xdr:to>
      <xdr:col>15</xdr:col>
      <xdr:colOff>323850</xdr:colOff>
      <xdr:row>2</xdr:row>
      <xdr:rowOff>228600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20002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142875</xdr:colOff>
      <xdr:row>3</xdr:row>
      <xdr:rowOff>19050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71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514350</xdr:colOff>
      <xdr:row>3</xdr:row>
      <xdr:rowOff>0</xdr:rowOff>
    </xdr:from>
    <xdr:to>
      <xdr:col>22</xdr:col>
      <xdr:colOff>238125</xdr:colOff>
      <xdr:row>3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8572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3</xdr:row>
      <xdr:rowOff>9525</xdr:rowOff>
    </xdr:from>
    <xdr:to>
      <xdr:col>20</xdr:col>
      <xdr:colOff>476250</xdr:colOff>
      <xdr:row>3</xdr:row>
      <xdr:rowOff>371475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66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</xdr:row>
      <xdr:rowOff>0</xdr:rowOff>
    </xdr:from>
    <xdr:to>
      <xdr:col>19</xdr:col>
      <xdr:colOff>133350</xdr:colOff>
      <xdr:row>4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8572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142875</xdr:rowOff>
    </xdr:from>
    <xdr:to>
      <xdr:col>16</xdr:col>
      <xdr:colOff>495300</xdr:colOff>
      <xdr:row>2</xdr:row>
      <xdr:rowOff>200025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0225" y="142875"/>
          <a:ext cx="1114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2</xdr:col>
      <xdr:colOff>161925</xdr:colOff>
      <xdr:row>3</xdr:row>
      <xdr:rowOff>19050</xdr:rowOff>
    </xdr:to>
    <xdr:pic>
      <xdr:nvPicPr>
        <xdr:cNvPr id="5" name="Рисунок 8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620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3</xdr:row>
      <xdr:rowOff>28575</xdr:rowOff>
    </xdr:from>
    <xdr:to>
      <xdr:col>21</xdr:col>
      <xdr:colOff>400050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048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19050</xdr:rowOff>
    </xdr:from>
    <xdr:to>
      <xdr:col>19</xdr:col>
      <xdr:colOff>571500</xdr:colOff>
      <xdr:row>4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8953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28575</xdr:rowOff>
    </xdr:from>
    <xdr:to>
      <xdr:col>18</xdr:col>
      <xdr:colOff>200025</xdr:colOff>
      <xdr:row>4</xdr:row>
      <xdr:rowOff>57150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048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47625</xdr:rowOff>
    </xdr:from>
    <xdr:to>
      <xdr:col>15</xdr:col>
      <xdr:colOff>476250</xdr:colOff>
      <xdr:row>2</xdr:row>
      <xdr:rowOff>304800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20955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295275</xdr:colOff>
      <xdr:row>3</xdr:row>
      <xdr:rowOff>19050</xdr:rowOff>
    </xdr:to>
    <xdr:pic>
      <xdr:nvPicPr>
        <xdr:cNvPr id="5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38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AF53"/>
  <sheetViews>
    <sheetView view="pageBreakPreview" zoomScale="175" zoomScaleSheetLayoutView="175" zoomScalePageLayoutView="0" workbookViewId="0" topLeftCell="A20">
      <selection activeCell="O7" sqref="O7:O3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1.00390625" style="1" customWidth="1"/>
    <col min="5" max="5" width="9.8515625" style="1" hidden="1" customWidth="1"/>
    <col min="6" max="6" width="7.421875" style="159" customWidth="1"/>
    <col min="7" max="7" width="19.7109375" style="1" hidden="1" customWidth="1"/>
    <col min="8" max="8" width="22.421875" style="1" customWidth="1"/>
    <col min="9" max="9" width="15.7109375" style="1" hidden="1" customWidth="1"/>
    <col min="10" max="10" width="7.00390625" style="1" hidden="1" customWidth="1"/>
    <col min="11" max="11" width="6.7109375" style="1" customWidth="1"/>
    <col min="12" max="12" width="7.28125" style="1" hidden="1" customWidth="1"/>
    <col min="13" max="13" width="2.8515625" style="172" customWidth="1"/>
    <col min="14" max="14" width="5.7109375" style="1" customWidth="1"/>
    <col min="15" max="15" width="5.00390625" style="159" customWidth="1"/>
    <col min="16" max="16" width="7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9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24" customHeight="1">
      <c r="A2" s="206" t="str">
        <f>N_sor1</f>
        <v>I этап Кубка СКР среди юниоров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27" customHeight="1">
      <c r="A3" s="206" t="str">
        <f>N_sor2</f>
        <v>по конькобежному спорту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39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208" t="str">
        <f>D_d2</f>
        <v>12 октября 2013г.</v>
      </c>
      <c r="J4" s="209"/>
      <c r="K4" s="209"/>
      <c r="L4" s="209"/>
      <c r="M4" s="209"/>
      <c r="N4" s="209"/>
      <c r="O4" s="209"/>
      <c r="P4" s="209"/>
    </row>
    <row r="5" spans="2:32" ht="30" customHeight="1">
      <c r="B5" s="34"/>
      <c r="C5" s="204" t="str">
        <f>N_un</f>
        <v>Юниоры</v>
      </c>
      <c r="D5" s="204"/>
      <c r="E5" s="204"/>
      <c r="F5" s="204"/>
      <c r="G5" s="204"/>
      <c r="H5" s="204"/>
      <c r="I5" s="204"/>
      <c r="J5" s="34"/>
      <c r="K5" s="39" t="str">
        <f>const!C9</f>
        <v>500 метров</v>
      </c>
      <c r="L5" s="34"/>
      <c r="M5" s="168"/>
      <c r="N5" s="34"/>
      <c r="O5" s="156"/>
      <c r="P5" s="34"/>
      <c r="Q5" s="4"/>
      <c r="R5" s="5">
        <v>37.5</v>
      </c>
      <c r="S5" s="5">
        <v>35.4</v>
      </c>
      <c r="T5" s="5"/>
      <c r="U5" s="5"/>
      <c r="V5" s="5"/>
      <c r="W5" s="5"/>
      <c r="X5" s="12"/>
      <c r="Y5" s="5"/>
      <c r="Z5" s="5"/>
      <c r="AA5" s="5"/>
      <c r="AB5" s="5"/>
      <c r="AC5" s="5"/>
      <c r="AD5" s="5"/>
      <c r="AE5" s="5"/>
      <c r="AF5" s="5"/>
    </row>
    <row r="6" spans="1:32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1</v>
      </c>
      <c r="F6" s="2" t="s">
        <v>1</v>
      </c>
      <c r="G6" s="2" t="s">
        <v>13</v>
      </c>
      <c r="H6" s="2" t="s">
        <v>52</v>
      </c>
      <c r="I6" s="2" t="s">
        <v>7</v>
      </c>
      <c r="J6" s="2"/>
      <c r="K6" s="21" t="s">
        <v>3</v>
      </c>
      <c r="L6" s="21" t="s">
        <v>8</v>
      </c>
      <c r="M6" s="169"/>
      <c r="N6" s="21" t="s">
        <v>12</v>
      </c>
      <c r="O6" s="2" t="s">
        <v>8</v>
      </c>
      <c r="P6" s="2" t="s">
        <v>5</v>
      </c>
      <c r="Q6" s="4"/>
      <c r="R6" s="40"/>
      <c r="S6" s="40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5"/>
      <c r="AF6" s="5"/>
    </row>
    <row r="7" spans="1:32" ht="14.25" customHeight="1" thickTop="1">
      <c r="A7" s="9">
        <v>1</v>
      </c>
      <c r="B7" s="58">
        <v>136</v>
      </c>
      <c r="C7" s="58" t="s">
        <v>71</v>
      </c>
      <c r="D7" s="66" t="s">
        <v>153</v>
      </c>
      <c r="E7" s="67">
        <v>34573</v>
      </c>
      <c r="F7" s="36" t="s">
        <v>51</v>
      </c>
      <c r="G7" s="64" t="s">
        <v>51</v>
      </c>
      <c r="H7" s="88" t="s">
        <v>154</v>
      </c>
      <c r="I7" s="23" t="s">
        <v>154</v>
      </c>
      <c r="J7" s="88" t="s">
        <v>154</v>
      </c>
      <c r="K7" s="197">
        <v>37.08</v>
      </c>
      <c r="L7" s="53"/>
      <c r="M7" s="170"/>
      <c r="N7" s="196">
        <f aca="true" t="shared" si="0" ref="N7:N42">K7-K$7</f>
        <v>0</v>
      </c>
      <c r="O7" s="162">
        <v>100</v>
      </c>
      <c r="P7" s="9" t="s">
        <v>51</v>
      </c>
      <c r="Q7" s="4"/>
      <c r="R7" s="40"/>
      <c r="S7" s="162"/>
      <c r="T7" s="5"/>
      <c r="U7" s="5"/>
      <c r="V7" s="5"/>
      <c r="W7" s="5"/>
      <c r="X7" s="12"/>
      <c r="Y7" s="5"/>
      <c r="Z7" s="5"/>
      <c r="AA7" s="5"/>
      <c r="AB7" s="5"/>
      <c r="AC7" s="5"/>
      <c r="AD7" s="5"/>
      <c r="AE7" s="5"/>
      <c r="AF7" s="5"/>
    </row>
    <row r="8" spans="1:32" ht="14.25" customHeight="1">
      <c r="A8" s="9">
        <v>2</v>
      </c>
      <c r="B8" s="12">
        <v>116</v>
      </c>
      <c r="C8" s="12" t="s">
        <v>74</v>
      </c>
      <c r="D8" s="35" t="s">
        <v>148</v>
      </c>
      <c r="E8" s="63">
        <v>35265</v>
      </c>
      <c r="F8" s="36" t="s">
        <v>38</v>
      </c>
      <c r="G8" s="23" t="s">
        <v>38</v>
      </c>
      <c r="H8" s="22" t="s">
        <v>85</v>
      </c>
      <c r="I8" s="23" t="s">
        <v>85</v>
      </c>
      <c r="J8" s="22" t="s">
        <v>85</v>
      </c>
      <c r="K8" s="198">
        <v>37.63</v>
      </c>
      <c r="L8" s="44"/>
      <c r="M8" s="170"/>
      <c r="N8" s="157">
        <f t="shared" si="0"/>
        <v>0.5500000000000043</v>
      </c>
      <c r="O8" s="162">
        <v>80</v>
      </c>
      <c r="P8" s="9" t="str">
        <f aca="true" t="shared" si="1" ref="P8:P43">IF(K8&lt;=41,"КМС",IF(K8&lt;=43.4,"I разр.",IF(K8&lt;=46.2,"II разр.",IF(K8&lt;=49.7,"III разр.",IF(K8&lt;=53.9,"I юн.",IF(K8&lt;=59.5,"II юн.",IF(K8&lt;=66.5,"III юн.","")))))))</f>
        <v>КМС</v>
      </c>
      <c r="Q8" s="4"/>
      <c r="R8" s="40"/>
      <c r="S8" s="162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5"/>
    </row>
    <row r="9" spans="1:32" ht="14.25" customHeight="1">
      <c r="A9" s="9">
        <v>3</v>
      </c>
      <c r="B9" s="12">
        <v>117</v>
      </c>
      <c r="C9" s="12" t="s">
        <v>71</v>
      </c>
      <c r="D9" s="35" t="s">
        <v>138</v>
      </c>
      <c r="E9" s="63">
        <v>35307</v>
      </c>
      <c r="F9" s="36" t="s">
        <v>38</v>
      </c>
      <c r="G9" s="23" t="s">
        <v>38</v>
      </c>
      <c r="H9" s="22" t="s">
        <v>85</v>
      </c>
      <c r="I9" s="23" t="s">
        <v>85</v>
      </c>
      <c r="J9" s="22" t="s">
        <v>85</v>
      </c>
      <c r="K9" s="198">
        <v>37.77</v>
      </c>
      <c r="L9" s="44"/>
      <c r="M9" s="170"/>
      <c r="N9" s="157">
        <f t="shared" si="0"/>
        <v>0.6900000000000048</v>
      </c>
      <c r="O9" s="162">
        <v>70</v>
      </c>
      <c r="P9" s="9" t="str">
        <f t="shared" si="1"/>
        <v>КМС</v>
      </c>
      <c r="Q9" s="4"/>
      <c r="R9" s="40"/>
      <c r="S9" s="162"/>
      <c r="T9" s="5"/>
      <c r="U9" s="5"/>
      <c r="V9" s="5"/>
      <c r="W9" s="5"/>
      <c r="X9" s="12"/>
      <c r="Y9" s="5"/>
      <c r="Z9" s="5"/>
      <c r="AA9" s="5"/>
      <c r="AB9" s="5"/>
      <c r="AC9" s="5"/>
      <c r="AD9" s="5"/>
      <c r="AE9" s="5"/>
      <c r="AF9" s="5"/>
    </row>
    <row r="10" spans="1:32" ht="14.25" customHeight="1">
      <c r="A10" s="9">
        <v>4</v>
      </c>
      <c r="B10" s="12">
        <v>137</v>
      </c>
      <c r="C10" s="12" t="s">
        <v>71</v>
      </c>
      <c r="D10" s="35" t="s">
        <v>155</v>
      </c>
      <c r="E10" s="63"/>
      <c r="F10" s="36"/>
      <c r="G10" s="23" t="s">
        <v>51</v>
      </c>
      <c r="H10" s="22" t="s">
        <v>154</v>
      </c>
      <c r="I10" s="23"/>
      <c r="J10" s="22" t="s">
        <v>154</v>
      </c>
      <c r="K10" s="198">
        <v>37.79</v>
      </c>
      <c r="L10" s="44"/>
      <c r="M10" s="170"/>
      <c r="N10" s="157">
        <f t="shared" si="0"/>
        <v>0.7100000000000009</v>
      </c>
      <c r="O10" s="162">
        <v>60</v>
      </c>
      <c r="P10" s="9" t="str">
        <f t="shared" si="1"/>
        <v>КМС</v>
      </c>
      <c r="Q10" s="4"/>
      <c r="R10" s="40"/>
      <c r="S10" s="162"/>
      <c r="T10" s="5"/>
      <c r="U10" s="5"/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</row>
    <row r="11" spans="1:32" ht="14.25" customHeight="1">
      <c r="A11" s="9">
        <v>5</v>
      </c>
      <c r="B11" s="12">
        <v>112</v>
      </c>
      <c r="C11" s="12" t="s">
        <v>71</v>
      </c>
      <c r="D11" s="35" t="s">
        <v>126</v>
      </c>
      <c r="E11" s="63">
        <v>35619</v>
      </c>
      <c r="F11" s="36" t="s">
        <v>51</v>
      </c>
      <c r="G11" s="23" t="s">
        <v>51</v>
      </c>
      <c r="H11" s="22" t="s">
        <v>82</v>
      </c>
      <c r="I11" s="23" t="s">
        <v>82</v>
      </c>
      <c r="J11" s="22" t="s">
        <v>82</v>
      </c>
      <c r="K11" s="198">
        <v>37.84</v>
      </c>
      <c r="L11" s="44"/>
      <c r="M11" s="170"/>
      <c r="N11" s="157">
        <f t="shared" si="0"/>
        <v>0.7600000000000051</v>
      </c>
      <c r="O11" s="162">
        <v>50</v>
      </c>
      <c r="P11" s="9" t="str">
        <f t="shared" si="1"/>
        <v>КМС</v>
      </c>
      <c r="Q11" s="4"/>
      <c r="R11" s="40"/>
      <c r="S11" s="162"/>
      <c r="T11" s="5"/>
      <c r="U11" s="5"/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</row>
    <row r="12" spans="1:32" ht="14.25" customHeight="1">
      <c r="A12" s="9">
        <v>6</v>
      </c>
      <c r="B12" s="12">
        <v>135</v>
      </c>
      <c r="C12" s="12" t="s">
        <v>74</v>
      </c>
      <c r="D12" s="35" t="s">
        <v>150</v>
      </c>
      <c r="E12" s="63">
        <v>34626</v>
      </c>
      <c r="F12" s="36" t="s">
        <v>51</v>
      </c>
      <c r="G12" s="23" t="s">
        <v>51</v>
      </c>
      <c r="H12" s="22" t="s">
        <v>151</v>
      </c>
      <c r="I12" s="23" t="s">
        <v>151</v>
      </c>
      <c r="J12" s="22" t="s">
        <v>151</v>
      </c>
      <c r="K12" s="198">
        <v>38.14</v>
      </c>
      <c r="L12" s="44"/>
      <c r="M12" s="170"/>
      <c r="N12" s="157">
        <f t="shared" si="0"/>
        <v>1.0600000000000023</v>
      </c>
      <c r="O12" s="162">
        <v>45</v>
      </c>
      <c r="P12" s="9" t="str">
        <f t="shared" si="1"/>
        <v>КМС</v>
      </c>
      <c r="Q12" s="4"/>
      <c r="R12" s="40"/>
      <c r="S12" s="162"/>
      <c r="T12" s="5"/>
      <c r="U12" s="5"/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</row>
    <row r="13" spans="1:32" ht="14.25" customHeight="1">
      <c r="A13" s="9">
        <v>7</v>
      </c>
      <c r="B13" s="12">
        <v>114</v>
      </c>
      <c r="C13" s="12" t="s">
        <v>74</v>
      </c>
      <c r="D13" s="35" t="s">
        <v>174</v>
      </c>
      <c r="E13" s="63">
        <v>34919</v>
      </c>
      <c r="F13" s="36" t="s">
        <v>51</v>
      </c>
      <c r="G13" s="23" t="s">
        <v>51</v>
      </c>
      <c r="H13" s="22" t="s">
        <v>85</v>
      </c>
      <c r="I13" s="23" t="s">
        <v>85</v>
      </c>
      <c r="J13" s="22" t="s">
        <v>85</v>
      </c>
      <c r="K13" s="198">
        <v>38.16</v>
      </c>
      <c r="L13" s="44"/>
      <c r="M13" s="170"/>
      <c r="N13" s="157">
        <f t="shared" si="0"/>
        <v>1.0799999999999983</v>
      </c>
      <c r="O13" s="162">
        <v>40</v>
      </c>
      <c r="P13" s="9" t="str">
        <f t="shared" si="1"/>
        <v>КМС</v>
      </c>
      <c r="Q13" s="4"/>
      <c r="R13" s="40"/>
      <c r="S13" s="162"/>
      <c r="T13" s="5"/>
      <c r="U13" s="5"/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</row>
    <row r="14" spans="1:32" ht="14.25" customHeight="1">
      <c r="A14" s="9">
        <v>8</v>
      </c>
      <c r="B14" s="12">
        <v>119</v>
      </c>
      <c r="C14" s="12" t="s">
        <v>74</v>
      </c>
      <c r="D14" s="35" t="s">
        <v>147</v>
      </c>
      <c r="E14" s="63">
        <v>35263</v>
      </c>
      <c r="F14" s="36" t="s">
        <v>38</v>
      </c>
      <c r="G14" s="23" t="s">
        <v>38</v>
      </c>
      <c r="H14" s="22" t="s">
        <v>85</v>
      </c>
      <c r="I14" s="23" t="s">
        <v>163</v>
      </c>
      <c r="J14" s="22" t="s">
        <v>109</v>
      </c>
      <c r="K14" s="198">
        <v>38.34</v>
      </c>
      <c r="L14" s="44"/>
      <c r="M14" s="173"/>
      <c r="N14" s="157">
        <f t="shared" si="0"/>
        <v>1.2600000000000051</v>
      </c>
      <c r="O14" s="162">
        <v>36</v>
      </c>
      <c r="P14" s="9" t="str">
        <f t="shared" si="1"/>
        <v>КМС</v>
      </c>
      <c r="Q14" s="4"/>
      <c r="R14" s="40"/>
      <c r="S14" s="162"/>
      <c r="T14" s="5"/>
      <c r="U14" s="5"/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</row>
    <row r="15" spans="1:32" ht="14.25" customHeight="1">
      <c r="A15" s="9">
        <v>9</v>
      </c>
      <c r="B15" s="12">
        <v>128</v>
      </c>
      <c r="C15" s="12" t="s">
        <v>74</v>
      </c>
      <c r="D15" s="35" t="s">
        <v>176</v>
      </c>
      <c r="E15" s="63">
        <v>35522</v>
      </c>
      <c r="F15" s="36" t="s">
        <v>51</v>
      </c>
      <c r="G15" s="23" t="s">
        <v>51</v>
      </c>
      <c r="H15" s="22" t="s">
        <v>73</v>
      </c>
      <c r="I15" s="23" t="s">
        <v>73</v>
      </c>
      <c r="J15" s="22" t="s">
        <v>73</v>
      </c>
      <c r="K15" s="198">
        <v>38.39</v>
      </c>
      <c r="L15" s="44"/>
      <c r="M15" s="170"/>
      <c r="N15" s="157">
        <f t="shared" si="0"/>
        <v>1.3100000000000023</v>
      </c>
      <c r="O15" s="162">
        <v>32</v>
      </c>
      <c r="P15" s="9" t="str">
        <f t="shared" si="1"/>
        <v>КМС</v>
      </c>
      <c r="Q15" s="4"/>
      <c r="R15" s="40"/>
      <c r="S15" s="162"/>
      <c r="T15" s="5"/>
      <c r="U15" s="5"/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</row>
    <row r="16" spans="1:32" ht="14.25" customHeight="1">
      <c r="A16" s="9">
        <v>10</v>
      </c>
      <c r="B16" s="12">
        <v>118</v>
      </c>
      <c r="C16" s="12" t="s">
        <v>74</v>
      </c>
      <c r="D16" s="35" t="s">
        <v>130</v>
      </c>
      <c r="E16" s="63">
        <v>34681</v>
      </c>
      <c r="F16" s="36" t="s">
        <v>38</v>
      </c>
      <c r="G16" s="23" t="s">
        <v>38</v>
      </c>
      <c r="H16" s="22" t="s">
        <v>85</v>
      </c>
      <c r="I16" s="23" t="s">
        <v>163</v>
      </c>
      <c r="J16" s="22" t="s">
        <v>109</v>
      </c>
      <c r="K16" s="198">
        <v>38.42</v>
      </c>
      <c r="L16" s="44"/>
      <c r="M16" s="170"/>
      <c r="N16" s="157">
        <f t="shared" si="0"/>
        <v>1.3400000000000034</v>
      </c>
      <c r="O16" s="162">
        <v>28</v>
      </c>
      <c r="P16" s="9" t="str">
        <f t="shared" si="1"/>
        <v>КМС</v>
      </c>
      <c r="Q16" s="4"/>
      <c r="R16" s="40"/>
      <c r="S16" s="162"/>
      <c r="T16" s="5"/>
      <c r="U16" s="5"/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</row>
    <row r="17" spans="1:32" ht="14.25" customHeight="1">
      <c r="A17" s="9">
        <v>11</v>
      </c>
      <c r="B17" s="12">
        <v>126</v>
      </c>
      <c r="C17" s="12" t="s">
        <v>71</v>
      </c>
      <c r="D17" s="35" t="s">
        <v>156</v>
      </c>
      <c r="E17" s="63">
        <v>35088</v>
      </c>
      <c r="F17" s="36" t="s">
        <v>51</v>
      </c>
      <c r="G17" s="23" t="s">
        <v>51</v>
      </c>
      <c r="H17" s="22" t="s">
        <v>73</v>
      </c>
      <c r="I17" s="23" t="s">
        <v>73</v>
      </c>
      <c r="J17" s="22" t="s">
        <v>73</v>
      </c>
      <c r="K17" s="198">
        <v>38.45</v>
      </c>
      <c r="L17" s="44"/>
      <c r="M17" s="170"/>
      <c r="N17" s="157">
        <f t="shared" si="0"/>
        <v>1.3700000000000045</v>
      </c>
      <c r="O17" s="162">
        <v>24</v>
      </c>
      <c r="P17" s="9" t="str">
        <f t="shared" si="1"/>
        <v>КМС</v>
      </c>
      <c r="Q17" s="4"/>
      <c r="R17" s="40"/>
      <c r="S17" s="162"/>
      <c r="T17" s="5"/>
      <c r="U17" s="5"/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</row>
    <row r="18" spans="1:32" ht="14.25" customHeight="1">
      <c r="A18" s="9">
        <v>12</v>
      </c>
      <c r="B18" s="12">
        <v>110</v>
      </c>
      <c r="C18" s="12" t="s">
        <v>71</v>
      </c>
      <c r="D18" s="35" t="s">
        <v>157</v>
      </c>
      <c r="E18" s="63">
        <v>35227</v>
      </c>
      <c r="F18" s="36" t="s">
        <v>51</v>
      </c>
      <c r="G18" s="23" t="s">
        <v>51</v>
      </c>
      <c r="H18" s="22" t="s">
        <v>82</v>
      </c>
      <c r="I18" s="23" t="s">
        <v>82</v>
      </c>
      <c r="J18" s="22" t="s">
        <v>82</v>
      </c>
      <c r="K18" s="198">
        <v>38.49</v>
      </c>
      <c r="L18" s="44"/>
      <c r="M18" s="170"/>
      <c r="N18" s="157">
        <f t="shared" si="0"/>
        <v>1.4100000000000037</v>
      </c>
      <c r="O18" s="162">
        <v>21</v>
      </c>
      <c r="P18" s="9" t="str">
        <f t="shared" si="1"/>
        <v>КМС</v>
      </c>
      <c r="Q18" s="4"/>
      <c r="R18" s="40"/>
      <c r="S18" s="162"/>
      <c r="T18" s="5"/>
      <c r="U18" s="5"/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</row>
    <row r="19" spans="1:32" ht="14.25" customHeight="1">
      <c r="A19" s="9">
        <v>13</v>
      </c>
      <c r="B19" s="12">
        <v>129</v>
      </c>
      <c r="C19" s="12" t="s">
        <v>74</v>
      </c>
      <c r="D19" s="35" t="s">
        <v>149</v>
      </c>
      <c r="E19" s="63">
        <v>34939</v>
      </c>
      <c r="F19" s="36" t="s">
        <v>51</v>
      </c>
      <c r="G19" s="23" t="s">
        <v>51</v>
      </c>
      <c r="H19" s="22" t="s">
        <v>73</v>
      </c>
      <c r="I19" s="23" t="s">
        <v>73</v>
      </c>
      <c r="J19" s="22" t="s">
        <v>73</v>
      </c>
      <c r="K19" s="198">
        <v>38.61</v>
      </c>
      <c r="L19" s="44"/>
      <c r="M19" s="170"/>
      <c r="N19" s="157">
        <f t="shared" si="0"/>
        <v>1.5300000000000011</v>
      </c>
      <c r="O19" s="162">
        <v>18</v>
      </c>
      <c r="P19" s="9" t="str">
        <f t="shared" si="1"/>
        <v>КМС</v>
      </c>
      <c r="Q19" s="4"/>
      <c r="R19" s="40"/>
      <c r="S19" s="162"/>
      <c r="T19" s="5"/>
      <c r="U19" s="5"/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</row>
    <row r="20" spans="1:32" ht="14.25" customHeight="1">
      <c r="A20" s="9">
        <v>14</v>
      </c>
      <c r="B20" s="12">
        <v>115</v>
      </c>
      <c r="C20" s="12" t="s">
        <v>74</v>
      </c>
      <c r="D20" s="35" t="s">
        <v>183</v>
      </c>
      <c r="E20" s="63"/>
      <c r="F20" s="36" t="s">
        <v>38</v>
      </c>
      <c r="G20" s="23"/>
      <c r="H20" s="22" t="s">
        <v>85</v>
      </c>
      <c r="I20" s="23"/>
      <c r="J20" s="22"/>
      <c r="K20" s="198">
        <v>38.62</v>
      </c>
      <c r="L20" s="44"/>
      <c r="M20" s="170"/>
      <c r="N20" s="157">
        <f t="shared" si="0"/>
        <v>1.5399999999999991</v>
      </c>
      <c r="O20" s="162">
        <v>16</v>
      </c>
      <c r="P20" s="9" t="str">
        <f t="shared" si="1"/>
        <v>КМС</v>
      </c>
      <c r="Q20" s="4"/>
      <c r="R20" s="40"/>
      <c r="S20" s="162"/>
      <c r="T20" s="5"/>
      <c r="U20" s="5"/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</row>
    <row r="21" spans="1:32" ht="14.25" customHeight="1">
      <c r="A21" s="9">
        <v>15</v>
      </c>
      <c r="B21" s="12">
        <v>101</v>
      </c>
      <c r="C21" s="12" t="s">
        <v>71</v>
      </c>
      <c r="D21" s="35" t="s">
        <v>177</v>
      </c>
      <c r="E21" s="63">
        <v>35418</v>
      </c>
      <c r="F21" s="36" t="s">
        <v>51</v>
      </c>
      <c r="G21" s="23" t="s">
        <v>51</v>
      </c>
      <c r="H21" s="22" t="s">
        <v>116</v>
      </c>
      <c r="I21" s="23" t="s">
        <v>116</v>
      </c>
      <c r="J21" s="22" t="s">
        <v>116</v>
      </c>
      <c r="K21" s="198">
        <v>39.02</v>
      </c>
      <c r="L21" s="44"/>
      <c r="M21" s="170"/>
      <c r="N21" s="157">
        <f t="shared" si="0"/>
        <v>1.9400000000000048</v>
      </c>
      <c r="O21" s="162">
        <v>14</v>
      </c>
      <c r="P21" s="9" t="str">
        <f t="shared" si="1"/>
        <v>КМС</v>
      </c>
      <c r="Q21" s="4"/>
      <c r="R21" s="40"/>
      <c r="S21" s="162"/>
      <c r="T21" s="5"/>
      <c r="U21" s="5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</row>
    <row r="22" spans="1:32" ht="14.25" customHeight="1">
      <c r="A22" s="9">
        <v>16</v>
      </c>
      <c r="B22" s="12">
        <v>113</v>
      </c>
      <c r="C22" s="12" t="s">
        <v>71</v>
      </c>
      <c r="D22" s="35" t="s">
        <v>175</v>
      </c>
      <c r="E22" s="63">
        <v>35004</v>
      </c>
      <c r="F22" s="36" t="s">
        <v>38</v>
      </c>
      <c r="G22" s="23" t="s">
        <v>38</v>
      </c>
      <c r="H22" s="22" t="s">
        <v>85</v>
      </c>
      <c r="I22" s="23" t="s">
        <v>85</v>
      </c>
      <c r="J22" s="22" t="s">
        <v>85</v>
      </c>
      <c r="K22" s="198">
        <v>39.13</v>
      </c>
      <c r="L22" s="44"/>
      <c r="M22" s="170"/>
      <c r="N22" s="157">
        <f t="shared" si="0"/>
        <v>2.0500000000000043</v>
      </c>
      <c r="O22" s="162">
        <v>12</v>
      </c>
      <c r="P22" s="9" t="str">
        <f t="shared" si="1"/>
        <v>КМС</v>
      </c>
      <c r="Q22" s="4"/>
      <c r="R22" s="40"/>
      <c r="S22" s="162"/>
      <c r="T22" s="5"/>
      <c r="U22" s="5"/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</row>
    <row r="23" spans="1:32" ht="14.25" customHeight="1">
      <c r="A23" s="9">
        <v>17</v>
      </c>
      <c r="B23" s="12">
        <v>127</v>
      </c>
      <c r="C23" s="12" t="s">
        <v>71</v>
      </c>
      <c r="D23" s="35" t="s">
        <v>129</v>
      </c>
      <c r="E23" s="63">
        <v>35410</v>
      </c>
      <c r="F23" s="36" t="s">
        <v>51</v>
      </c>
      <c r="G23" s="23" t="s">
        <v>51</v>
      </c>
      <c r="H23" s="22" t="s">
        <v>73</v>
      </c>
      <c r="I23" s="23" t="s">
        <v>73</v>
      </c>
      <c r="J23" s="22" t="s">
        <v>73</v>
      </c>
      <c r="K23" s="198">
        <v>39.2</v>
      </c>
      <c r="L23" s="44"/>
      <c r="M23" s="166">
        <v>3</v>
      </c>
      <c r="N23" s="157">
        <f>K23-K$7</f>
        <v>2.1200000000000045</v>
      </c>
      <c r="O23" s="162">
        <v>10</v>
      </c>
      <c r="P23" s="9" t="str">
        <f>IF(K23&lt;=41,"КМС",IF(K23&lt;=43.4,"I разр.",IF(K23&lt;=46.2,"II разр.",IF(K23&lt;=49.7,"III разр.",IF(K23&lt;=53.9,"I юн.",IF(K23&lt;=59.5,"II юн.",IF(K23&lt;=66.5,"III юн.","")))))))</f>
        <v>КМС</v>
      </c>
      <c r="Q23" s="4"/>
      <c r="R23" s="40"/>
      <c r="S23" s="162"/>
      <c r="T23" s="5"/>
      <c r="U23" s="5"/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</row>
    <row r="24" spans="1:32" ht="14.25" customHeight="1">
      <c r="A24" s="9">
        <v>18</v>
      </c>
      <c r="B24" s="12">
        <v>121</v>
      </c>
      <c r="C24" s="12" t="s">
        <v>74</v>
      </c>
      <c r="D24" s="35" t="s">
        <v>173</v>
      </c>
      <c r="E24" s="63">
        <v>34998</v>
      </c>
      <c r="F24" s="36" t="s">
        <v>38</v>
      </c>
      <c r="G24" s="23" t="s">
        <v>38</v>
      </c>
      <c r="H24" s="22" t="s">
        <v>78</v>
      </c>
      <c r="I24" s="23" t="s">
        <v>78</v>
      </c>
      <c r="J24" s="22" t="s">
        <v>78</v>
      </c>
      <c r="K24" s="198">
        <v>39.2</v>
      </c>
      <c r="L24" s="44"/>
      <c r="M24" s="166">
        <v>8</v>
      </c>
      <c r="N24" s="157">
        <f>K24-K$7</f>
        <v>2.1200000000000045</v>
      </c>
      <c r="O24" s="162">
        <v>8</v>
      </c>
      <c r="P24" s="9" t="str">
        <f>IF(K24&lt;=41,"КМС",IF(K24&lt;=43.4,"I разр.",IF(K24&lt;=46.2,"II разр.",IF(K24&lt;=49.7,"III разр.",IF(K24&lt;=53.9,"I юн.",IF(K24&lt;=59.5,"II юн.",IF(K24&lt;=66.5,"III юн.","")))))))</f>
        <v>КМС</v>
      </c>
      <c r="Q24" s="4"/>
      <c r="R24" s="40"/>
      <c r="S24" s="162"/>
      <c r="T24" s="5"/>
      <c r="U24" s="5"/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</row>
    <row r="25" spans="1:32" ht="14.25" customHeight="1">
      <c r="A25" s="9">
        <v>19</v>
      </c>
      <c r="B25" s="12">
        <v>134</v>
      </c>
      <c r="C25" s="12" t="s">
        <v>71</v>
      </c>
      <c r="D25" s="35" t="s">
        <v>134</v>
      </c>
      <c r="E25" s="63">
        <v>35040</v>
      </c>
      <c r="F25" s="36"/>
      <c r="G25" s="23"/>
      <c r="H25" s="22" t="s">
        <v>73</v>
      </c>
      <c r="I25" s="23" t="s">
        <v>73</v>
      </c>
      <c r="J25" s="22" t="s">
        <v>73</v>
      </c>
      <c r="K25" s="198">
        <v>39.23</v>
      </c>
      <c r="L25" s="44"/>
      <c r="M25" s="170"/>
      <c r="N25" s="157">
        <f t="shared" si="0"/>
        <v>2.1499999999999986</v>
      </c>
      <c r="O25" s="162">
        <v>6</v>
      </c>
      <c r="P25" s="9" t="str">
        <f t="shared" si="1"/>
        <v>КМС</v>
      </c>
      <c r="Q25" s="4"/>
      <c r="R25" s="40"/>
      <c r="S25" s="162"/>
      <c r="T25" s="5"/>
      <c r="U25" s="5"/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</row>
    <row r="26" spans="1:32" ht="14.25" customHeight="1">
      <c r="A26" s="9">
        <v>20</v>
      </c>
      <c r="B26" s="12">
        <v>108</v>
      </c>
      <c r="C26" s="12" t="s">
        <v>71</v>
      </c>
      <c r="D26" s="35" t="s">
        <v>139</v>
      </c>
      <c r="E26" s="63">
        <v>34566</v>
      </c>
      <c r="F26" s="36" t="s">
        <v>38</v>
      </c>
      <c r="G26" s="23" t="s">
        <v>38</v>
      </c>
      <c r="H26" s="22" t="s">
        <v>82</v>
      </c>
      <c r="I26" s="23" t="s">
        <v>82</v>
      </c>
      <c r="J26" s="22" t="s">
        <v>82</v>
      </c>
      <c r="K26" s="198">
        <v>39.24</v>
      </c>
      <c r="L26" s="44"/>
      <c r="M26" s="170"/>
      <c r="N26" s="157">
        <f t="shared" si="0"/>
        <v>2.1600000000000037</v>
      </c>
      <c r="O26" s="162">
        <v>5</v>
      </c>
      <c r="P26" s="9" t="str">
        <f t="shared" si="1"/>
        <v>КМС</v>
      </c>
      <c r="Q26" s="4"/>
      <c r="R26" s="40"/>
      <c r="T26" s="5"/>
      <c r="U26" s="5"/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</row>
    <row r="27" spans="1:32" ht="14.25" customHeight="1">
      <c r="A27" s="9">
        <v>21</v>
      </c>
      <c r="B27" s="12">
        <v>105</v>
      </c>
      <c r="C27" s="12" t="s">
        <v>71</v>
      </c>
      <c r="D27" s="35" t="s">
        <v>121</v>
      </c>
      <c r="E27" s="63">
        <v>34661</v>
      </c>
      <c r="F27" s="36" t="s">
        <v>51</v>
      </c>
      <c r="G27" s="23" t="s">
        <v>51</v>
      </c>
      <c r="H27" s="22" t="s">
        <v>80</v>
      </c>
      <c r="I27" s="23" t="s">
        <v>80</v>
      </c>
      <c r="J27" s="22" t="s">
        <v>80</v>
      </c>
      <c r="K27" s="198">
        <v>39.42</v>
      </c>
      <c r="L27" s="44"/>
      <c r="M27" s="170"/>
      <c r="N27" s="157">
        <f t="shared" si="0"/>
        <v>2.3400000000000034</v>
      </c>
      <c r="O27" s="162">
        <v>4</v>
      </c>
      <c r="P27" s="9" t="str">
        <f t="shared" si="1"/>
        <v>КМС</v>
      </c>
      <c r="Q27" s="4"/>
      <c r="R27" s="40"/>
      <c r="T27" s="5"/>
      <c r="U27" s="5"/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</row>
    <row r="28" spans="1:32" ht="14.25" customHeight="1">
      <c r="A28" s="9">
        <v>22</v>
      </c>
      <c r="B28" s="12">
        <v>109</v>
      </c>
      <c r="C28" s="12" t="s">
        <v>74</v>
      </c>
      <c r="D28" s="35" t="s">
        <v>152</v>
      </c>
      <c r="E28" s="63">
        <v>35096</v>
      </c>
      <c r="F28" s="36" t="s">
        <v>38</v>
      </c>
      <c r="G28" s="23" t="s">
        <v>38</v>
      </c>
      <c r="H28" s="22" t="s">
        <v>82</v>
      </c>
      <c r="I28" s="23" t="s">
        <v>82</v>
      </c>
      <c r="J28" s="22" t="s">
        <v>82</v>
      </c>
      <c r="K28" s="198">
        <v>39.67</v>
      </c>
      <c r="L28" s="44">
        <f>K28</f>
        <v>39.67</v>
      </c>
      <c r="M28" s="170"/>
      <c r="N28" s="157">
        <f t="shared" si="0"/>
        <v>2.5900000000000034</v>
      </c>
      <c r="O28" s="162">
        <v>3</v>
      </c>
      <c r="P28" s="9" t="str">
        <f t="shared" si="1"/>
        <v>КМС</v>
      </c>
      <c r="Q28" s="4"/>
      <c r="R28" s="40"/>
      <c r="T28" s="5"/>
      <c r="U28" s="5"/>
      <c r="V28" s="5"/>
      <c r="W28" s="5"/>
      <c r="X28" s="12"/>
      <c r="Y28" s="5"/>
      <c r="Z28" s="5"/>
      <c r="AA28" s="5"/>
      <c r="AB28" s="5"/>
      <c r="AC28" s="5"/>
      <c r="AD28" s="5"/>
      <c r="AE28" s="5"/>
      <c r="AF28" s="5"/>
    </row>
    <row r="29" spans="1:32" ht="14.25" customHeight="1">
      <c r="A29" s="9">
        <v>23</v>
      </c>
      <c r="B29" s="12">
        <v>111</v>
      </c>
      <c r="C29" s="12" t="s">
        <v>71</v>
      </c>
      <c r="D29" s="35" t="s">
        <v>132</v>
      </c>
      <c r="E29" s="63">
        <v>35628</v>
      </c>
      <c r="F29" s="36" t="s">
        <v>38</v>
      </c>
      <c r="G29" s="23" t="s">
        <v>38</v>
      </c>
      <c r="H29" s="22" t="s">
        <v>82</v>
      </c>
      <c r="I29" s="23" t="s">
        <v>82</v>
      </c>
      <c r="J29" s="22" t="s">
        <v>82</v>
      </c>
      <c r="K29" s="198">
        <v>39.83</v>
      </c>
      <c r="L29" s="44"/>
      <c r="M29" s="170"/>
      <c r="N29" s="157">
        <f t="shared" si="0"/>
        <v>2.75</v>
      </c>
      <c r="O29" s="162">
        <v>2</v>
      </c>
      <c r="P29" s="9" t="str">
        <f t="shared" si="1"/>
        <v>КМС</v>
      </c>
      <c r="Q29" s="4"/>
      <c r="R29" s="40"/>
      <c r="S29" s="40"/>
      <c r="T29" s="5"/>
      <c r="U29" s="5"/>
      <c r="V29" s="5"/>
      <c r="W29" s="5"/>
      <c r="X29" s="12"/>
      <c r="Y29" s="5"/>
      <c r="Z29" s="5"/>
      <c r="AA29" s="5"/>
      <c r="AB29" s="5"/>
      <c r="AC29" s="5"/>
      <c r="AD29" s="5"/>
      <c r="AE29" s="5"/>
      <c r="AF29" s="5"/>
    </row>
    <row r="30" spans="1:32" ht="14.25" customHeight="1">
      <c r="A30" s="9">
        <v>24</v>
      </c>
      <c r="B30" s="12">
        <v>131</v>
      </c>
      <c r="C30" s="12" t="s">
        <v>71</v>
      </c>
      <c r="D30" s="35" t="s">
        <v>142</v>
      </c>
      <c r="E30" s="63">
        <v>35116</v>
      </c>
      <c r="F30" s="36" t="s">
        <v>38</v>
      </c>
      <c r="G30" s="23" t="s">
        <v>38</v>
      </c>
      <c r="H30" s="22" t="s">
        <v>73</v>
      </c>
      <c r="I30" s="23" t="s">
        <v>73</v>
      </c>
      <c r="J30" s="22" t="s">
        <v>73</v>
      </c>
      <c r="K30" s="198">
        <v>39.9</v>
      </c>
      <c r="L30" s="44">
        <f>K30</f>
        <v>39.9</v>
      </c>
      <c r="M30" s="170"/>
      <c r="N30" s="157">
        <f t="shared" si="0"/>
        <v>2.8200000000000003</v>
      </c>
      <c r="O30" s="162">
        <v>1</v>
      </c>
      <c r="P30" s="9" t="str">
        <f t="shared" si="1"/>
        <v>КМС</v>
      </c>
      <c r="Q30" s="4"/>
      <c r="R30" s="40"/>
      <c r="S30" s="40"/>
      <c r="T30" s="5"/>
      <c r="U30" s="5"/>
      <c r="V30" s="5"/>
      <c r="W30" s="5"/>
      <c r="X30" s="12"/>
      <c r="Y30" s="5"/>
      <c r="Z30" s="5"/>
      <c r="AA30" s="5"/>
      <c r="AB30" s="5"/>
      <c r="AC30" s="5"/>
      <c r="AD30" s="5"/>
      <c r="AE30" s="5"/>
      <c r="AF30" s="5"/>
    </row>
    <row r="31" spans="1:32" ht="14.25" customHeight="1">
      <c r="A31" s="9">
        <v>25</v>
      </c>
      <c r="B31" s="12">
        <v>106</v>
      </c>
      <c r="C31" s="12" t="s">
        <v>74</v>
      </c>
      <c r="D31" s="35" t="s">
        <v>123</v>
      </c>
      <c r="E31" s="63">
        <v>34994</v>
      </c>
      <c r="F31" s="36" t="s">
        <v>38</v>
      </c>
      <c r="G31" s="23" t="s">
        <v>38</v>
      </c>
      <c r="H31" s="22" t="s">
        <v>80</v>
      </c>
      <c r="I31" s="23" t="s">
        <v>80</v>
      </c>
      <c r="J31" s="22" t="s">
        <v>80</v>
      </c>
      <c r="K31" s="198">
        <v>40.02</v>
      </c>
      <c r="L31" s="44"/>
      <c r="M31" s="170"/>
      <c r="N31" s="157">
        <f t="shared" si="0"/>
        <v>2.940000000000005</v>
      </c>
      <c r="O31" s="162"/>
      <c r="P31" s="9" t="str">
        <f t="shared" si="1"/>
        <v>КМС</v>
      </c>
      <c r="Q31" s="4"/>
      <c r="R31" s="40"/>
      <c r="S31" s="40"/>
      <c r="T31" s="5"/>
      <c r="U31" s="5"/>
      <c r="V31" s="5"/>
      <c r="W31" s="5"/>
      <c r="X31" s="12"/>
      <c r="Y31" s="5"/>
      <c r="Z31" s="5"/>
      <c r="AA31" s="5"/>
      <c r="AB31" s="5"/>
      <c r="AC31" s="5"/>
      <c r="AD31" s="5"/>
      <c r="AE31" s="5"/>
      <c r="AF31" s="5"/>
    </row>
    <row r="32" spans="1:32" ht="14.25" customHeight="1">
      <c r="A32" s="9">
        <v>26</v>
      </c>
      <c r="B32" s="12">
        <v>138</v>
      </c>
      <c r="C32" s="12" t="s">
        <v>71</v>
      </c>
      <c r="D32" s="35" t="s">
        <v>141</v>
      </c>
      <c r="E32" s="63"/>
      <c r="F32" s="36"/>
      <c r="G32" s="23" t="s">
        <v>38</v>
      </c>
      <c r="H32" s="22" t="s">
        <v>100</v>
      </c>
      <c r="I32" s="23"/>
      <c r="J32" s="22" t="s">
        <v>100</v>
      </c>
      <c r="K32" s="198">
        <v>40.34</v>
      </c>
      <c r="L32" s="44">
        <f>K32</f>
        <v>40.34</v>
      </c>
      <c r="M32" s="166">
        <v>7</v>
      </c>
      <c r="N32" s="157">
        <f t="shared" si="0"/>
        <v>3.260000000000005</v>
      </c>
      <c r="O32" s="162"/>
      <c r="P32" s="9" t="str">
        <f t="shared" si="1"/>
        <v>КМС</v>
      </c>
      <c r="Q32" s="4"/>
      <c r="R32" s="40"/>
      <c r="S32" s="40"/>
      <c r="T32" s="5"/>
      <c r="U32" s="5"/>
      <c r="V32" s="5"/>
      <c r="W32" s="5"/>
      <c r="X32" s="12"/>
      <c r="Y32" s="5"/>
      <c r="Z32" s="5"/>
      <c r="AA32" s="5"/>
      <c r="AB32" s="5"/>
      <c r="AC32" s="5"/>
      <c r="AD32" s="5"/>
      <c r="AE32" s="5"/>
      <c r="AF32" s="5"/>
    </row>
    <row r="33" spans="1:32" ht="14.25" customHeight="1">
      <c r="A33" s="9">
        <v>27</v>
      </c>
      <c r="B33" s="12">
        <v>130</v>
      </c>
      <c r="C33" s="12" t="s">
        <v>74</v>
      </c>
      <c r="D33" s="35" t="s">
        <v>144</v>
      </c>
      <c r="E33" s="63">
        <v>35116</v>
      </c>
      <c r="F33" s="36" t="s">
        <v>38</v>
      </c>
      <c r="G33" s="23" t="s">
        <v>38</v>
      </c>
      <c r="H33" s="22" t="s">
        <v>73</v>
      </c>
      <c r="I33" s="23" t="s">
        <v>73</v>
      </c>
      <c r="J33" s="22" t="s">
        <v>73</v>
      </c>
      <c r="K33" s="198">
        <v>40.34</v>
      </c>
      <c r="L33" s="44"/>
      <c r="M33" s="166">
        <v>8</v>
      </c>
      <c r="N33" s="157">
        <f t="shared" si="0"/>
        <v>3.260000000000005</v>
      </c>
      <c r="O33" s="162"/>
      <c r="P33" s="9" t="str">
        <f t="shared" si="1"/>
        <v>КМС</v>
      </c>
      <c r="Q33" s="4"/>
      <c r="R33" s="40"/>
      <c r="S33" s="40"/>
      <c r="T33" s="5"/>
      <c r="U33" s="5"/>
      <c r="V33" s="5"/>
      <c r="W33" s="5"/>
      <c r="X33" s="12"/>
      <c r="Y33" s="5"/>
      <c r="Z33" s="5"/>
      <c r="AA33" s="5"/>
      <c r="AB33" s="5"/>
      <c r="AC33" s="5"/>
      <c r="AD33" s="5"/>
      <c r="AE33" s="5"/>
      <c r="AF33" s="5"/>
    </row>
    <row r="34" spans="1:32" ht="14.25" customHeight="1">
      <c r="A34" s="9">
        <v>28</v>
      </c>
      <c r="B34" s="12">
        <v>133</v>
      </c>
      <c r="C34" s="12" t="s">
        <v>74</v>
      </c>
      <c r="D34" s="35" t="s">
        <v>122</v>
      </c>
      <c r="E34" s="63">
        <v>34909</v>
      </c>
      <c r="F34" s="36"/>
      <c r="G34" s="23"/>
      <c r="H34" s="22" t="s">
        <v>73</v>
      </c>
      <c r="I34" s="23" t="s">
        <v>73</v>
      </c>
      <c r="J34" s="22" t="s">
        <v>73</v>
      </c>
      <c r="K34" s="198">
        <v>40.55</v>
      </c>
      <c r="L34" s="44">
        <f>K34</f>
        <v>40.55</v>
      </c>
      <c r="M34" s="170"/>
      <c r="N34" s="157">
        <f t="shared" si="0"/>
        <v>3.469999999999999</v>
      </c>
      <c r="O34" s="162"/>
      <c r="P34" s="9" t="str">
        <f t="shared" si="1"/>
        <v>КМС</v>
      </c>
      <c r="Q34" s="4"/>
      <c r="R34" s="40"/>
      <c r="S34" s="40"/>
      <c r="T34" s="5"/>
      <c r="U34" s="5"/>
      <c r="V34" s="5"/>
      <c r="W34" s="5"/>
      <c r="X34" s="12"/>
      <c r="Y34" s="5"/>
      <c r="Z34" s="5"/>
      <c r="AA34" s="5"/>
      <c r="AB34" s="5"/>
      <c r="AC34" s="5"/>
      <c r="AD34" s="5"/>
      <c r="AE34" s="5"/>
      <c r="AF34" s="5"/>
    </row>
    <row r="35" spans="1:32" ht="14.25" customHeight="1">
      <c r="A35" s="9">
        <v>29</v>
      </c>
      <c r="B35" s="12">
        <v>107</v>
      </c>
      <c r="C35" s="12" t="s">
        <v>74</v>
      </c>
      <c r="D35" s="35" t="s">
        <v>133</v>
      </c>
      <c r="E35" s="63">
        <v>35138</v>
      </c>
      <c r="F35" s="36" t="s">
        <v>38</v>
      </c>
      <c r="G35" s="23" t="s">
        <v>38</v>
      </c>
      <c r="H35" s="22" t="s">
        <v>80</v>
      </c>
      <c r="I35" s="23" t="s">
        <v>80</v>
      </c>
      <c r="J35" s="22" t="s">
        <v>80</v>
      </c>
      <c r="K35" s="198">
        <v>40.63</v>
      </c>
      <c r="L35" s="44">
        <f>K35</f>
        <v>40.63</v>
      </c>
      <c r="M35" s="170"/>
      <c r="N35" s="157">
        <f t="shared" si="0"/>
        <v>3.5500000000000043</v>
      </c>
      <c r="O35" s="162"/>
      <c r="P35" s="9" t="str">
        <f t="shared" si="1"/>
        <v>КМС</v>
      </c>
      <c r="Q35" s="4"/>
      <c r="R35" s="40"/>
      <c r="S35" s="40"/>
      <c r="T35" s="5"/>
      <c r="U35" s="5"/>
      <c r="V35" s="5"/>
      <c r="W35" s="5"/>
      <c r="X35" s="12"/>
      <c r="Y35" s="5"/>
      <c r="Z35" s="5"/>
      <c r="AA35" s="5"/>
      <c r="AB35" s="5"/>
      <c r="AC35" s="5"/>
      <c r="AD35" s="5"/>
      <c r="AE35" s="5"/>
      <c r="AF35" s="5"/>
    </row>
    <row r="36" spans="1:32" ht="14.25" customHeight="1">
      <c r="A36" s="9">
        <v>30</v>
      </c>
      <c r="B36" s="12">
        <v>125</v>
      </c>
      <c r="C36" s="12" t="s">
        <v>74</v>
      </c>
      <c r="D36" s="35" t="s">
        <v>143</v>
      </c>
      <c r="E36" s="63">
        <v>34575</v>
      </c>
      <c r="F36" s="36" t="s">
        <v>51</v>
      </c>
      <c r="G36" s="23" t="s">
        <v>51</v>
      </c>
      <c r="H36" s="22" t="s">
        <v>73</v>
      </c>
      <c r="I36" s="23" t="s">
        <v>73</v>
      </c>
      <c r="J36" s="22" t="s">
        <v>73</v>
      </c>
      <c r="K36" s="198">
        <v>40.78</v>
      </c>
      <c r="L36" s="44"/>
      <c r="M36" s="170"/>
      <c r="N36" s="157">
        <f t="shared" si="0"/>
        <v>3.700000000000003</v>
      </c>
      <c r="O36" s="162"/>
      <c r="P36" s="9" t="str">
        <f t="shared" si="1"/>
        <v>КМС</v>
      </c>
      <c r="Q36" s="4"/>
      <c r="R36" s="40"/>
      <c r="S36" s="40"/>
      <c r="T36" s="5"/>
      <c r="U36" s="5"/>
      <c r="V36" s="5"/>
      <c r="W36" s="5"/>
      <c r="X36" s="12"/>
      <c r="Y36" s="5"/>
      <c r="Z36" s="5"/>
      <c r="AA36" s="5"/>
      <c r="AB36" s="5"/>
      <c r="AC36" s="5"/>
      <c r="AD36" s="5"/>
      <c r="AE36" s="5"/>
      <c r="AF36" s="5"/>
    </row>
    <row r="37" spans="1:32" ht="14.25" customHeight="1">
      <c r="A37" s="9">
        <v>31</v>
      </c>
      <c r="B37" s="12">
        <v>103</v>
      </c>
      <c r="C37" s="12" t="s">
        <v>74</v>
      </c>
      <c r="D37" s="35" t="s">
        <v>135</v>
      </c>
      <c r="E37" s="63">
        <v>34677</v>
      </c>
      <c r="F37" s="36" t="s">
        <v>51</v>
      </c>
      <c r="G37" s="23" t="s">
        <v>51</v>
      </c>
      <c r="H37" s="22" t="s">
        <v>96</v>
      </c>
      <c r="I37" s="23" t="s">
        <v>96</v>
      </c>
      <c r="J37" s="22" t="s">
        <v>96</v>
      </c>
      <c r="K37" s="198">
        <v>40.8</v>
      </c>
      <c r="L37" s="44"/>
      <c r="M37" s="170"/>
      <c r="N37" s="157">
        <f t="shared" si="0"/>
        <v>3.719999999999999</v>
      </c>
      <c r="O37" s="162"/>
      <c r="P37" s="9" t="str">
        <f t="shared" si="1"/>
        <v>КМС</v>
      </c>
      <c r="Q37" s="4"/>
      <c r="R37" s="40"/>
      <c r="S37" s="40"/>
      <c r="T37" s="5"/>
      <c r="U37" s="5"/>
      <c r="V37" s="5"/>
      <c r="W37" s="5"/>
      <c r="X37" s="12"/>
      <c r="Y37" s="5"/>
      <c r="Z37" s="5"/>
      <c r="AA37" s="5"/>
      <c r="AB37" s="5"/>
      <c r="AC37" s="5"/>
      <c r="AD37" s="5"/>
      <c r="AE37" s="5"/>
      <c r="AF37" s="5"/>
    </row>
    <row r="38" spans="1:32" ht="14.25" customHeight="1">
      <c r="A38" s="9">
        <v>32</v>
      </c>
      <c r="B38" s="12">
        <v>120</v>
      </c>
      <c r="C38" s="12" t="s">
        <v>74</v>
      </c>
      <c r="D38" s="35" t="s">
        <v>136</v>
      </c>
      <c r="E38" s="63">
        <v>34608</v>
      </c>
      <c r="F38" s="36" t="s">
        <v>38</v>
      </c>
      <c r="G38" s="23" t="s">
        <v>38</v>
      </c>
      <c r="H38" s="22" t="s">
        <v>87</v>
      </c>
      <c r="I38" s="23" t="s">
        <v>87</v>
      </c>
      <c r="J38" s="22" t="s">
        <v>87</v>
      </c>
      <c r="K38" s="198">
        <v>41.58</v>
      </c>
      <c r="L38" s="44"/>
      <c r="M38" s="170"/>
      <c r="N38" s="157">
        <f t="shared" si="0"/>
        <v>4.5</v>
      </c>
      <c r="O38" s="162"/>
      <c r="P38" s="9" t="str">
        <f t="shared" si="1"/>
        <v>I разр.</v>
      </c>
      <c r="Q38" s="4"/>
      <c r="R38" s="40"/>
      <c r="S38" s="40"/>
      <c r="T38" s="5"/>
      <c r="U38" s="5"/>
      <c r="V38" s="5"/>
      <c r="W38" s="5"/>
      <c r="X38" s="12"/>
      <c r="Y38" s="5"/>
      <c r="Z38" s="5"/>
      <c r="AA38" s="5"/>
      <c r="AB38" s="5"/>
      <c r="AC38" s="5"/>
      <c r="AD38" s="5"/>
      <c r="AE38" s="5"/>
      <c r="AF38" s="5"/>
    </row>
    <row r="39" spans="1:32" ht="14.25" customHeight="1">
      <c r="A39" s="9">
        <v>33</v>
      </c>
      <c r="B39" s="12">
        <v>132</v>
      </c>
      <c r="C39" s="12" t="s">
        <v>71</v>
      </c>
      <c r="D39" s="35" t="s">
        <v>118</v>
      </c>
      <c r="E39" s="63">
        <v>35043</v>
      </c>
      <c r="F39" s="36" t="s">
        <v>38</v>
      </c>
      <c r="G39" s="23" t="s">
        <v>38</v>
      </c>
      <c r="H39" s="22" t="s">
        <v>73</v>
      </c>
      <c r="I39" s="23" t="s">
        <v>73</v>
      </c>
      <c r="J39" s="22" t="s">
        <v>73</v>
      </c>
      <c r="K39" s="198">
        <v>42.15</v>
      </c>
      <c r="L39" s="44"/>
      <c r="M39" s="170"/>
      <c r="N39" s="157">
        <f t="shared" si="0"/>
        <v>5.07</v>
      </c>
      <c r="O39" s="162"/>
      <c r="P39" s="9" t="str">
        <f t="shared" si="1"/>
        <v>I разр.</v>
      </c>
      <c r="Q39" s="4"/>
      <c r="R39" s="40"/>
      <c r="S39" s="40"/>
      <c r="T39" s="5"/>
      <c r="U39" s="5"/>
      <c r="V39" s="5"/>
      <c r="W39" s="5"/>
      <c r="X39" s="12"/>
      <c r="Y39" s="5"/>
      <c r="Z39" s="5"/>
      <c r="AA39" s="5"/>
      <c r="AB39" s="5"/>
      <c r="AC39" s="5"/>
      <c r="AD39" s="5"/>
      <c r="AE39" s="5"/>
      <c r="AF39" s="5"/>
    </row>
    <row r="40" spans="1:32" ht="14.25" customHeight="1">
      <c r="A40" s="9">
        <v>34</v>
      </c>
      <c r="B40" s="12">
        <v>139</v>
      </c>
      <c r="C40" s="12" t="s">
        <v>74</v>
      </c>
      <c r="D40" s="35" t="s">
        <v>145</v>
      </c>
      <c r="E40" s="63"/>
      <c r="F40" s="36"/>
      <c r="G40" s="23" t="s">
        <v>50</v>
      </c>
      <c r="H40" s="22" t="s">
        <v>100</v>
      </c>
      <c r="I40" s="23"/>
      <c r="J40" s="22" t="s">
        <v>100</v>
      </c>
      <c r="K40" s="198">
        <v>42.18</v>
      </c>
      <c r="L40" s="44"/>
      <c r="M40" s="170"/>
      <c r="N40" s="157">
        <f t="shared" si="0"/>
        <v>5.100000000000001</v>
      </c>
      <c r="O40" s="162"/>
      <c r="P40" s="9" t="str">
        <f t="shared" si="1"/>
        <v>I разр.</v>
      </c>
      <c r="Q40" s="4"/>
      <c r="R40" s="40"/>
      <c r="S40" s="40"/>
      <c r="T40" s="5"/>
      <c r="U40" s="5"/>
      <c r="V40" s="5"/>
      <c r="W40" s="5"/>
      <c r="X40" s="12"/>
      <c r="Y40" s="5"/>
      <c r="Z40" s="5"/>
      <c r="AA40" s="5"/>
      <c r="AB40" s="5"/>
      <c r="AC40" s="5"/>
      <c r="AD40" s="5"/>
      <c r="AE40" s="5"/>
      <c r="AF40" s="5"/>
    </row>
    <row r="41" spans="1:32" ht="14.25" customHeight="1">
      <c r="A41" s="9">
        <v>35</v>
      </c>
      <c r="B41" s="12">
        <v>140</v>
      </c>
      <c r="C41" s="12" t="s">
        <v>71</v>
      </c>
      <c r="D41" s="35" t="s">
        <v>127</v>
      </c>
      <c r="E41" s="63"/>
      <c r="F41" s="36"/>
      <c r="G41" s="23" t="s">
        <v>50</v>
      </c>
      <c r="H41" s="22" t="s">
        <v>128</v>
      </c>
      <c r="I41" s="23"/>
      <c r="J41" s="22" t="s">
        <v>128</v>
      </c>
      <c r="K41" s="198">
        <v>42.54</v>
      </c>
      <c r="L41" s="44"/>
      <c r="M41" s="170"/>
      <c r="N41" s="157">
        <f t="shared" si="0"/>
        <v>5.460000000000001</v>
      </c>
      <c r="O41" s="162"/>
      <c r="P41" s="9" t="str">
        <f t="shared" si="1"/>
        <v>I разр.</v>
      </c>
      <c r="Q41" s="4"/>
      <c r="R41" s="40"/>
      <c r="S41" s="40"/>
      <c r="T41" s="5"/>
      <c r="U41" s="5"/>
      <c r="V41" s="5"/>
      <c r="W41" s="5"/>
      <c r="X41" s="12"/>
      <c r="Y41" s="5"/>
      <c r="Z41" s="5"/>
      <c r="AA41" s="5"/>
      <c r="AB41" s="5"/>
      <c r="AC41" s="5"/>
      <c r="AD41" s="5"/>
      <c r="AE41" s="5"/>
      <c r="AF41" s="5"/>
    </row>
    <row r="42" spans="1:32" ht="14.25" customHeight="1">
      <c r="A42" s="9">
        <v>36</v>
      </c>
      <c r="B42" s="12">
        <v>122</v>
      </c>
      <c r="C42" s="12" t="s">
        <v>71</v>
      </c>
      <c r="D42" s="35" t="s">
        <v>137</v>
      </c>
      <c r="E42" s="63">
        <v>35222</v>
      </c>
      <c r="F42" s="36" t="s">
        <v>50</v>
      </c>
      <c r="G42" s="23" t="s">
        <v>50</v>
      </c>
      <c r="H42" s="22" t="s">
        <v>78</v>
      </c>
      <c r="I42" s="23" t="s">
        <v>78</v>
      </c>
      <c r="J42" s="22" t="s">
        <v>78</v>
      </c>
      <c r="K42" s="198">
        <v>44.5</v>
      </c>
      <c r="L42" s="44"/>
      <c r="M42" s="170"/>
      <c r="N42" s="157">
        <f t="shared" si="0"/>
        <v>7.420000000000002</v>
      </c>
      <c r="O42" s="162"/>
      <c r="P42" s="9" t="str">
        <f t="shared" si="1"/>
        <v>II разр.</v>
      </c>
      <c r="Q42" s="4"/>
      <c r="R42" s="40"/>
      <c r="S42" s="40"/>
      <c r="T42" s="5"/>
      <c r="U42" s="5"/>
      <c r="V42" s="5"/>
      <c r="W42" s="5"/>
      <c r="X42" s="12"/>
      <c r="Y42" s="5"/>
      <c r="Z42" s="5"/>
      <c r="AA42" s="5"/>
      <c r="AB42" s="5"/>
      <c r="AC42" s="5"/>
      <c r="AD42" s="5"/>
      <c r="AE42" s="5"/>
      <c r="AF42" s="5"/>
    </row>
    <row r="43" spans="1:32" ht="14.25" customHeight="1">
      <c r="A43" s="9"/>
      <c r="B43" s="12">
        <v>104</v>
      </c>
      <c r="C43" s="12" t="s">
        <v>74</v>
      </c>
      <c r="D43" s="35" t="s">
        <v>146</v>
      </c>
      <c r="E43" s="63">
        <v>34810</v>
      </c>
      <c r="F43" s="36" t="s">
        <v>38</v>
      </c>
      <c r="G43" s="23" t="s">
        <v>38</v>
      </c>
      <c r="H43" s="22" t="s">
        <v>96</v>
      </c>
      <c r="I43" s="23" t="s">
        <v>96</v>
      </c>
      <c r="J43" s="22" t="s">
        <v>96</v>
      </c>
      <c r="K43" s="198" t="s">
        <v>62</v>
      </c>
      <c r="L43" s="44" t="str">
        <f>K43</f>
        <v>DNF</v>
      </c>
      <c r="M43" s="170"/>
      <c r="N43" s="157"/>
      <c r="O43" s="162"/>
      <c r="P43" s="9">
        <f t="shared" si="1"/>
      </c>
      <c r="Q43" s="4"/>
      <c r="R43" s="40"/>
      <c r="S43" s="40"/>
      <c r="T43" s="5"/>
      <c r="U43" s="5"/>
      <c r="V43" s="5"/>
      <c r="W43" s="5"/>
      <c r="X43" s="12"/>
      <c r="Y43" s="5"/>
      <c r="Z43" s="5"/>
      <c r="AA43" s="5"/>
      <c r="AB43" s="5"/>
      <c r="AC43" s="5"/>
      <c r="AD43" s="5"/>
      <c r="AE43" s="5"/>
      <c r="AF43" s="5"/>
    </row>
    <row r="44" spans="1:16" ht="9.75" customHeight="1" thickBot="1">
      <c r="A44" s="71"/>
      <c r="B44" s="72"/>
      <c r="C44" s="72"/>
      <c r="D44" s="73"/>
      <c r="E44" s="75"/>
      <c r="F44" s="75"/>
      <c r="G44" s="76"/>
      <c r="H44" s="73"/>
      <c r="I44" s="76"/>
      <c r="J44" s="78"/>
      <c r="K44" s="132"/>
      <c r="L44" s="80"/>
      <c r="M44" s="171"/>
      <c r="N44" s="133"/>
      <c r="O44" s="158"/>
      <c r="P44" s="71"/>
    </row>
    <row r="45" ht="13.5" thickTop="1"/>
    <row r="46" ht="14.25" customHeight="1"/>
    <row r="47" spans="2:11" ht="14.25" customHeight="1">
      <c r="B47" s="154" t="s">
        <v>181</v>
      </c>
      <c r="D47" s="149"/>
      <c r="E47" s="149"/>
      <c r="F47" s="201"/>
      <c r="G47" s="201"/>
      <c r="H47" s="201"/>
      <c r="K47" s="153" t="s">
        <v>64</v>
      </c>
    </row>
    <row r="48" spans="2:11" ht="14.25" customHeight="1">
      <c r="B48" s="154" t="s">
        <v>182</v>
      </c>
      <c r="D48" s="150"/>
      <c r="E48" s="151"/>
      <c r="F48" s="202"/>
      <c r="G48" s="202"/>
      <c r="H48" s="202"/>
      <c r="I48" s="195"/>
      <c r="K48" s="153" t="s">
        <v>56</v>
      </c>
    </row>
    <row r="49" spans="6:11" ht="14.25" customHeight="1">
      <c r="F49" s="192"/>
      <c r="G49" s="153"/>
      <c r="H49" s="159"/>
      <c r="K49" s="153" t="s">
        <v>180</v>
      </c>
    </row>
    <row r="53" spans="1:14" ht="12.75">
      <c r="A53" s="203" t="s">
        <v>53</v>
      </c>
      <c r="B53" s="203"/>
      <c r="C53" s="203"/>
      <c r="D53" s="203"/>
      <c r="I53" s="167"/>
      <c r="J53" s="167"/>
      <c r="K53" s="167" t="s">
        <v>161</v>
      </c>
      <c r="L53" s="167"/>
      <c r="M53" s="167"/>
      <c r="N53" s="167"/>
    </row>
  </sheetData>
  <sheetProtection/>
  <mergeCells count="9">
    <mergeCell ref="F47:H47"/>
    <mergeCell ref="F48:H48"/>
    <mergeCell ref="A53:D53"/>
    <mergeCell ref="C5:I5"/>
    <mergeCell ref="A1:P1"/>
    <mergeCell ref="A3:P3"/>
    <mergeCell ref="A4:D4"/>
    <mergeCell ref="I4:P4"/>
    <mergeCell ref="A2:P2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2:AL33"/>
  <sheetViews>
    <sheetView view="pageBreakPreview" zoomScale="175" zoomScaleNormal="115" zoomScaleSheetLayoutView="175" zoomScalePageLayoutView="0" workbookViewId="0" topLeftCell="A1">
      <selection activeCell="H28" sqref="H2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140625" style="1" customWidth="1"/>
    <col min="5" max="5" width="7.00390625" style="1" hidden="1" customWidth="1"/>
    <col min="6" max="6" width="8.421875" style="1" hidden="1" customWidth="1"/>
    <col min="7" max="7" width="24.57421875" style="1" hidden="1" customWidth="1"/>
    <col min="8" max="8" width="7.140625" style="159" customWidth="1"/>
    <col min="9" max="9" width="26.7109375" style="184" customWidth="1"/>
    <col min="10" max="10" width="15.8515625" style="1" hidden="1" customWidth="1"/>
    <col min="11" max="11" width="0.71875" style="1" customWidth="1"/>
    <col min="12" max="12" width="8.28125" style="1" customWidth="1"/>
    <col min="13" max="13" width="7.421875" style="1" hidden="1" customWidth="1"/>
    <col min="14" max="14" width="6.8515625" style="1" customWidth="1"/>
    <col min="15" max="15" width="6.421875" style="159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6.75" customHeight="1"/>
    <row r="2" spans="1:16" ht="25.5" customHeight="1">
      <c r="A2" s="211" t="str">
        <f>N_sor1</f>
        <v>I этап Кубка СКР среди юниоров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30.75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7" ht="31.5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183"/>
      <c r="J4" s="221" t="str">
        <f>D_d1</f>
        <v>11 октября 2013г.</v>
      </c>
      <c r="K4" s="222"/>
      <c r="L4" s="222"/>
      <c r="M4" s="222"/>
      <c r="N4" s="222"/>
      <c r="O4" s="222"/>
      <c r="P4" s="222"/>
      <c r="Q4" s="222"/>
    </row>
    <row r="5" spans="2:38" ht="26.25" customHeight="1">
      <c r="B5" s="34"/>
      <c r="C5" s="204" t="str">
        <f>N_dev</f>
        <v>Юниорки</v>
      </c>
      <c r="D5" s="204"/>
      <c r="E5" s="204"/>
      <c r="F5" s="204"/>
      <c r="G5" s="204"/>
      <c r="H5" s="204"/>
      <c r="I5" s="204"/>
      <c r="J5" s="204"/>
      <c r="K5" s="34"/>
      <c r="L5" s="39" t="str">
        <f>const!C12</f>
        <v>3000 метров</v>
      </c>
      <c r="M5" s="34"/>
      <c r="N5" s="34"/>
      <c r="O5" s="156"/>
      <c r="P5" s="34"/>
      <c r="Q5" s="6"/>
      <c r="R5" s="1" t="s">
        <v>32</v>
      </c>
      <c r="S5" s="1" t="s">
        <v>33</v>
      </c>
      <c r="V5" s="5"/>
      <c r="W5" s="5"/>
      <c r="X5" s="1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/>
      <c r="F6" s="2" t="s">
        <v>1</v>
      </c>
      <c r="G6" s="2"/>
      <c r="H6" s="2" t="s">
        <v>1</v>
      </c>
      <c r="I6" s="2" t="s">
        <v>52</v>
      </c>
      <c r="J6" s="2" t="s">
        <v>7</v>
      </c>
      <c r="K6" s="2"/>
      <c r="L6" s="21" t="s">
        <v>3</v>
      </c>
      <c r="M6" s="21" t="s">
        <v>8</v>
      </c>
      <c r="N6" s="21" t="s">
        <v>12</v>
      </c>
      <c r="O6" s="2" t="s">
        <v>8</v>
      </c>
      <c r="P6" s="2" t="s">
        <v>5</v>
      </c>
      <c r="Q6" s="6"/>
      <c r="R6" s="40"/>
      <c r="S6" s="40"/>
      <c r="V6" s="5"/>
      <c r="W6" s="5"/>
      <c r="X6" s="1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6.5" customHeight="1" thickTop="1">
      <c r="A7" s="59">
        <v>1</v>
      </c>
      <c r="B7" s="115">
        <v>15</v>
      </c>
      <c r="C7" s="115" t="s">
        <v>74</v>
      </c>
      <c r="D7" s="118" t="s">
        <v>110</v>
      </c>
      <c r="E7" s="119">
        <v>35327</v>
      </c>
      <c r="F7" s="119"/>
      <c r="G7" s="115"/>
      <c r="H7" s="118" t="s">
        <v>51</v>
      </c>
      <c r="I7" s="116" t="s">
        <v>109</v>
      </c>
      <c r="J7" s="116" t="s">
        <v>109</v>
      </c>
      <c r="K7" s="174"/>
      <c r="L7" s="126">
        <f aca="true" t="shared" si="0" ref="L7:L20">(Q7*60+R7)/86400</f>
        <v>0.0030822916666666668</v>
      </c>
      <c r="M7" s="124">
        <f aca="true" t="shared" si="1" ref="M7:M20">ROUNDDOWN(L7*86400/2,3)</f>
        <v>133.155</v>
      </c>
      <c r="N7" s="136">
        <f aca="true" t="shared" si="2" ref="N7:N20">(L7-L$7)*86400</f>
        <v>0</v>
      </c>
      <c r="O7" s="162">
        <v>100</v>
      </c>
      <c r="P7" s="59" t="str">
        <f aca="true" t="shared" si="3" ref="P7:P20">IF(L7&lt;=272.9/86400,"МС",IF(L7&lt;=293.2/86400,"КМС",IF(L7&lt;=314.8/86400,"I разр.",IF(L7&lt;=336.4/86400,"II разр.",IF(L7&lt;=363.4/86400,"III разр.",IF(L7&lt;=395.8/86400,"I юн.",""))))))</f>
        <v>МС</v>
      </c>
      <c r="Q7" s="6">
        <v>4</v>
      </c>
      <c r="R7" s="40">
        <v>26.31</v>
      </c>
      <c r="S7" s="40"/>
      <c r="V7" s="162">
        <v>100</v>
      </c>
      <c r="W7" s="5"/>
      <c r="X7" s="1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6.5" customHeight="1">
      <c r="A8" s="9">
        <v>2</v>
      </c>
      <c r="B8" s="12">
        <v>6</v>
      </c>
      <c r="C8" s="12" t="s">
        <v>74</v>
      </c>
      <c r="D8" s="29" t="s">
        <v>106</v>
      </c>
      <c r="E8" s="55">
        <v>35149</v>
      </c>
      <c r="F8" s="55"/>
      <c r="G8" s="12"/>
      <c r="H8" s="29" t="s">
        <v>51</v>
      </c>
      <c r="I8" s="22" t="s">
        <v>82</v>
      </c>
      <c r="J8" s="22" t="s">
        <v>82</v>
      </c>
      <c r="K8" s="13"/>
      <c r="L8" s="129">
        <f t="shared" si="0"/>
        <v>0.003155671296296296</v>
      </c>
      <c r="M8" s="70">
        <f t="shared" si="1"/>
        <v>136.325</v>
      </c>
      <c r="N8" s="65">
        <f t="shared" si="2"/>
        <v>6.33999999999998</v>
      </c>
      <c r="O8" s="162">
        <v>80</v>
      </c>
      <c r="P8" s="9" t="str">
        <f t="shared" si="3"/>
        <v>МС</v>
      </c>
      <c r="Q8" s="6">
        <v>4</v>
      </c>
      <c r="R8" s="40">
        <v>32.65</v>
      </c>
      <c r="S8" s="40"/>
      <c r="V8" s="162">
        <v>80</v>
      </c>
      <c r="W8" s="5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6.5" customHeight="1">
      <c r="A9" s="9">
        <v>3</v>
      </c>
      <c r="B9" s="12">
        <v>32</v>
      </c>
      <c r="C9" s="12" t="s">
        <v>71</v>
      </c>
      <c r="D9" s="29" t="s">
        <v>101</v>
      </c>
      <c r="E9" s="55">
        <v>34628</v>
      </c>
      <c r="F9" s="55"/>
      <c r="G9" s="12"/>
      <c r="H9" s="29" t="s">
        <v>38</v>
      </c>
      <c r="I9" s="22" t="s">
        <v>87</v>
      </c>
      <c r="J9" s="22" t="s">
        <v>87</v>
      </c>
      <c r="K9" s="13"/>
      <c r="L9" s="129">
        <f t="shared" si="0"/>
        <v>0.0032125</v>
      </c>
      <c r="M9" s="70">
        <f t="shared" si="1"/>
        <v>138.78</v>
      </c>
      <c r="N9" s="65">
        <f t="shared" si="2"/>
        <v>11.249999999999998</v>
      </c>
      <c r="O9" s="162">
        <v>70</v>
      </c>
      <c r="P9" s="9" t="str">
        <f t="shared" si="3"/>
        <v>КМС</v>
      </c>
      <c r="Q9" s="6">
        <v>4</v>
      </c>
      <c r="R9" s="40">
        <v>37.56</v>
      </c>
      <c r="S9" s="40"/>
      <c r="V9" s="162">
        <v>70</v>
      </c>
      <c r="W9" s="5"/>
      <c r="X9" s="1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6.5" customHeight="1">
      <c r="A10" s="9">
        <v>4</v>
      </c>
      <c r="B10" s="12">
        <v>1</v>
      </c>
      <c r="C10" s="12" t="s">
        <v>74</v>
      </c>
      <c r="D10" s="29" t="s">
        <v>115</v>
      </c>
      <c r="E10" s="55">
        <v>35045</v>
      </c>
      <c r="F10" s="55"/>
      <c r="G10" s="12"/>
      <c r="H10" s="29" t="s">
        <v>51</v>
      </c>
      <c r="I10" s="22" t="s">
        <v>116</v>
      </c>
      <c r="J10" s="22" t="s">
        <v>116</v>
      </c>
      <c r="K10" s="13"/>
      <c r="L10" s="129">
        <f t="shared" si="0"/>
        <v>0.0032435185185185184</v>
      </c>
      <c r="M10" s="70">
        <f t="shared" si="1"/>
        <v>140.12</v>
      </c>
      <c r="N10" s="65">
        <f t="shared" si="2"/>
        <v>13.929999999999982</v>
      </c>
      <c r="O10" s="162">
        <v>60</v>
      </c>
      <c r="P10" s="9" t="str">
        <f t="shared" si="3"/>
        <v>КМС</v>
      </c>
      <c r="Q10" s="6">
        <v>4</v>
      </c>
      <c r="R10" s="40">
        <v>40.24</v>
      </c>
      <c r="S10" s="40"/>
      <c r="V10" s="162">
        <v>60</v>
      </c>
      <c r="W10" s="5"/>
      <c r="X10" s="1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6.5" customHeight="1">
      <c r="A11" s="9">
        <v>5</v>
      </c>
      <c r="B11" s="12">
        <v>2</v>
      </c>
      <c r="C11" s="12" t="s">
        <v>74</v>
      </c>
      <c r="D11" s="29" t="s">
        <v>95</v>
      </c>
      <c r="E11" s="55">
        <v>35005</v>
      </c>
      <c r="F11" s="55"/>
      <c r="G11" s="12"/>
      <c r="H11" s="29" t="s">
        <v>38</v>
      </c>
      <c r="I11" s="22" t="s">
        <v>96</v>
      </c>
      <c r="J11" s="22" t="s">
        <v>96</v>
      </c>
      <c r="K11" s="13"/>
      <c r="L11" s="129">
        <f t="shared" si="0"/>
        <v>0.003247800925925926</v>
      </c>
      <c r="M11" s="70">
        <f t="shared" si="1"/>
        <v>140.305</v>
      </c>
      <c r="N11" s="65">
        <f t="shared" si="2"/>
        <v>14.300000000000008</v>
      </c>
      <c r="O11" s="162">
        <v>50</v>
      </c>
      <c r="P11" s="9" t="str">
        <f t="shared" si="3"/>
        <v>КМС</v>
      </c>
      <c r="Q11" s="6">
        <v>4</v>
      </c>
      <c r="R11" s="40">
        <v>40.61</v>
      </c>
      <c r="S11" s="40"/>
      <c r="V11" s="162">
        <v>50</v>
      </c>
      <c r="W11" s="5"/>
      <c r="X11" s="1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6.5" customHeight="1">
      <c r="A12" s="9">
        <v>6</v>
      </c>
      <c r="B12" s="12">
        <v>9</v>
      </c>
      <c r="C12" s="12" t="s">
        <v>71</v>
      </c>
      <c r="D12" s="29" t="s">
        <v>94</v>
      </c>
      <c r="E12" s="55">
        <v>35415</v>
      </c>
      <c r="F12" s="55"/>
      <c r="G12" s="12"/>
      <c r="H12" s="29" t="s">
        <v>51</v>
      </c>
      <c r="I12" s="22" t="s">
        <v>82</v>
      </c>
      <c r="J12" s="22" t="s">
        <v>82</v>
      </c>
      <c r="K12" s="13"/>
      <c r="L12" s="129">
        <f t="shared" si="0"/>
        <v>0.003269328703703704</v>
      </c>
      <c r="M12" s="70">
        <f t="shared" si="1"/>
        <v>141.235</v>
      </c>
      <c r="N12" s="65">
        <f t="shared" si="2"/>
        <v>16.160000000000014</v>
      </c>
      <c r="O12" s="162">
        <v>45</v>
      </c>
      <c r="P12" s="9" t="str">
        <f t="shared" si="3"/>
        <v>КМС</v>
      </c>
      <c r="Q12" s="6">
        <v>4</v>
      </c>
      <c r="R12" s="40">
        <v>42.47</v>
      </c>
      <c r="S12" s="40"/>
      <c r="V12" s="162">
        <v>45</v>
      </c>
      <c r="W12" s="5"/>
      <c r="X12" s="1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6.5" customHeight="1">
      <c r="A13" s="9">
        <v>7</v>
      </c>
      <c r="B13" s="12">
        <v>26</v>
      </c>
      <c r="C13" s="12" t="s">
        <v>71</v>
      </c>
      <c r="D13" s="29" t="s">
        <v>97</v>
      </c>
      <c r="E13" s="55">
        <v>34805</v>
      </c>
      <c r="F13" s="55"/>
      <c r="G13" s="12"/>
      <c r="H13" s="29" t="s">
        <v>38</v>
      </c>
      <c r="I13" s="22" t="s">
        <v>73</v>
      </c>
      <c r="J13" s="22" t="s">
        <v>73</v>
      </c>
      <c r="K13" s="13"/>
      <c r="L13" s="129">
        <f t="shared" si="0"/>
        <v>0.00328287037037037</v>
      </c>
      <c r="M13" s="70">
        <f t="shared" si="1"/>
        <v>141.82</v>
      </c>
      <c r="N13" s="65">
        <f t="shared" si="2"/>
        <v>17.32999999999996</v>
      </c>
      <c r="O13" s="162">
        <v>40</v>
      </c>
      <c r="P13" s="9" t="str">
        <f t="shared" si="3"/>
        <v>КМС</v>
      </c>
      <c r="Q13" s="6">
        <v>4</v>
      </c>
      <c r="R13" s="40">
        <v>43.64</v>
      </c>
      <c r="S13" s="40"/>
      <c r="V13" s="162">
        <v>40</v>
      </c>
      <c r="W13" s="5"/>
      <c r="X13" s="1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6.5" customHeight="1">
      <c r="A14" s="9">
        <v>8</v>
      </c>
      <c r="B14" s="12">
        <v>28</v>
      </c>
      <c r="C14" s="12" t="s">
        <v>74</v>
      </c>
      <c r="D14" s="29" t="s">
        <v>105</v>
      </c>
      <c r="E14" s="55">
        <v>34806</v>
      </c>
      <c r="F14" s="55"/>
      <c r="G14" s="12"/>
      <c r="H14" s="29"/>
      <c r="I14" s="22" t="s">
        <v>73</v>
      </c>
      <c r="J14" s="22" t="s">
        <v>73</v>
      </c>
      <c r="K14" s="13"/>
      <c r="L14" s="129">
        <f t="shared" si="0"/>
        <v>0.0033002314814814812</v>
      </c>
      <c r="M14" s="70">
        <f t="shared" si="1"/>
        <v>142.57</v>
      </c>
      <c r="N14" s="65">
        <f t="shared" si="2"/>
        <v>18.82999999999997</v>
      </c>
      <c r="O14" s="162">
        <v>36</v>
      </c>
      <c r="P14" s="9" t="str">
        <f t="shared" si="3"/>
        <v>КМС</v>
      </c>
      <c r="Q14" s="6">
        <v>4</v>
      </c>
      <c r="R14" s="40">
        <v>45.14</v>
      </c>
      <c r="S14" s="40"/>
      <c r="V14" s="162">
        <v>36</v>
      </c>
      <c r="W14" s="5"/>
      <c r="X14" s="1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6.5" customHeight="1">
      <c r="A15" s="9">
        <v>9</v>
      </c>
      <c r="B15" s="12">
        <v>22</v>
      </c>
      <c r="C15" s="12" t="s">
        <v>74</v>
      </c>
      <c r="D15" s="29" t="s">
        <v>75</v>
      </c>
      <c r="E15" s="55">
        <v>34953</v>
      </c>
      <c r="F15" s="55"/>
      <c r="G15" s="12"/>
      <c r="H15" s="29" t="s">
        <v>38</v>
      </c>
      <c r="I15" s="22" t="s">
        <v>76</v>
      </c>
      <c r="J15" s="22" t="s">
        <v>76</v>
      </c>
      <c r="K15" s="13"/>
      <c r="L15" s="129">
        <f t="shared" si="0"/>
        <v>0.003389236111111111</v>
      </c>
      <c r="M15" s="70">
        <f t="shared" si="1"/>
        <v>146.415</v>
      </c>
      <c r="N15" s="65">
        <f t="shared" si="2"/>
        <v>26.51999999999999</v>
      </c>
      <c r="O15" s="162">
        <v>32</v>
      </c>
      <c r="P15" s="9" t="str">
        <f t="shared" si="3"/>
        <v>КМС</v>
      </c>
      <c r="Q15" s="6">
        <v>4</v>
      </c>
      <c r="R15" s="40">
        <v>52.83</v>
      </c>
      <c r="S15" s="40"/>
      <c r="V15" s="162">
        <v>32</v>
      </c>
      <c r="W15" s="5"/>
      <c r="X15" s="1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6.5" customHeight="1">
      <c r="A16" s="9">
        <v>10</v>
      </c>
      <c r="B16" s="12">
        <v>16</v>
      </c>
      <c r="C16" s="12" t="s">
        <v>71</v>
      </c>
      <c r="D16" s="29" t="s">
        <v>89</v>
      </c>
      <c r="E16" s="55">
        <v>35431</v>
      </c>
      <c r="F16" s="55"/>
      <c r="G16" s="12"/>
      <c r="H16" s="29" t="s">
        <v>38</v>
      </c>
      <c r="I16" s="22" t="s">
        <v>90</v>
      </c>
      <c r="J16" s="22" t="s">
        <v>90</v>
      </c>
      <c r="K16" s="13"/>
      <c r="L16" s="129">
        <f t="shared" si="0"/>
        <v>0.003396296296296296</v>
      </c>
      <c r="M16" s="70">
        <f t="shared" si="1"/>
        <v>146.72</v>
      </c>
      <c r="N16" s="65">
        <f t="shared" si="2"/>
        <v>27.129999999999978</v>
      </c>
      <c r="O16" s="162">
        <v>28</v>
      </c>
      <c r="P16" s="9" t="str">
        <f t="shared" si="3"/>
        <v>I разр.</v>
      </c>
      <c r="Q16" s="6">
        <v>4</v>
      </c>
      <c r="R16" s="40">
        <v>53.44</v>
      </c>
      <c r="S16" s="40"/>
      <c r="V16" s="162">
        <v>28</v>
      </c>
      <c r="W16" s="5"/>
      <c r="X16" s="1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6.5" customHeight="1">
      <c r="A17" s="9">
        <v>11</v>
      </c>
      <c r="B17" s="12">
        <v>27</v>
      </c>
      <c r="C17" s="12" t="s">
        <v>71</v>
      </c>
      <c r="D17" s="29" t="s">
        <v>103</v>
      </c>
      <c r="E17" s="55">
        <v>35125</v>
      </c>
      <c r="F17" s="55"/>
      <c r="G17" s="12"/>
      <c r="H17" s="29" t="s">
        <v>38</v>
      </c>
      <c r="I17" s="22" t="s">
        <v>73</v>
      </c>
      <c r="J17" s="22" t="s">
        <v>73</v>
      </c>
      <c r="K17" s="13"/>
      <c r="L17" s="129">
        <f t="shared" si="0"/>
        <v>0.003418402777777778</v>
      </c>
      <c r="M17" s="70">
        <f t="shared" si="1"/>
        <v>147.675</v>
      </c>
      <c r="N17" s="65">
        <f t="shared" si="2"/>
        <v>29.040000000000013</v>
      </c>
      <c r="O17" s="162">
        <v>24</v>
      </c>
      <c r="P17" s="9" t="str">
        <f t="shared" si="3"/>
        <v>I разр.</v>
      </c>
      <c r="Q17" s="6">
        <v>4</v>
      </c>
      <c r="R17" s="40">
        <v>55.35</v>
      </c>
      <c r="S17" s="40"/>
      <c r="V17" s="162">
        <v>24</v>
      </c>
      <c r="W17" s="5"/>
      <c r="X17" s="1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6.5" customHeight="1">
      <c r="A18" s="9">
        <v>12</v>
      </c>
      <c r="B18" s="12">
        <v>19</v>
      </c>
      <c r="C18" s="12" t="s">
        <v>74</v>
      </c>
      <c r="D18" s="29" t="s">
        <v>117</v>
      </c>
      <c r="E18" s="55">
        <v>35175</v>
      </c>
      <c r="F18" s="55"/>
      <c r="G18" s="12"/>
      <c r="H18" s="29" t="s">
        <v>38</v>
      </c>
      <c r="I18" s="22" t="s">
        <v>78</v>
      </c>
      <c r="J18" s="22" t="s">
        <v>78</v>
      </c>
      <c r="K18" s="13"/>
      <c r="L18" s="129">
        <f t="shared" si="0"/>
        <v>0.0034537037037037036</v>
      </c>
      <c r="M18" s="70">
        <f t="shared" si="1"/>
        <v>149.2</v>
      </c>
      <c r="N18" s="65">
        <f t="shared" si="2"/>
        <v>32.08999999999998</v>
      </c>
      <c r="O18" s="162">
        <v>21</v>
      </c>
      <c r="P18" s="9" t="str">
        <f t="shared" si="3"/>
        <v>I разр.</v>
      </c>
      <c r="Q18" s="6">
        <v>4</v>
      </c>
      <c r="R18" s="40">
        <v>58.4</v>
      </c>
      <c r="S18" s="40"/>
      <c r="V18" s="162">
        <v>21</v>
      </c>
      <c r="W18" s="5"/>
      <c r="X18" s="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6.5" customHeight="1">
      <c r="A19" s="9">
        <v>13</v>
      </c>
      <c r="B19" s="12">
        <v>18</v>
      </c>
      <c r="C19" s="12" t="s">
        <v>71</v>
      </c>
      <c r="D19" s="29" t="s">
        <v>86</v>
      </c>
      <c r="E19" s="55">
        <v>35360</v>
      </c>
      <c r="F19" s="55"/>
      <c r="G19" s="12"/>
      <c r="H19" s="29" t="s">
        <v>38</v>
      </c>
      <c r="I19" s="22" t="s">
        <v>87</v>
      </c>
      <c r="J19" s="22" t="s">
        <v>87</v>
      </c>
      <c r="K19" s="13"/>
      <c r="L19" s="129">
        <f t="shared" si="0"/>
        <v>0.0035069444444444445</v>
      </c>
      <c r="M19" s="70">
        <f t="shared" si="1"/>
        <v>151.5</v>
      </c>
      <c r="N19" s="65">
        <f t="shared" si="2"/>
        <v>36.68999999999999</v>
      </c>
      <c r="O19" s="162">
        <v>18</v>
      </c>
      <c r="P19" s="9" t="str">
        <f t="shared" si="3"/>
        <v>I разр.</v>
      </c>
      <c r="Q19" s="6">
        <v>5</v>
      </c>
      <c r="R19" s="40">
        <v>3</v>
      </c>
      <c r="S19" s="40"/>
      <c r="V19" s="162">
        <v>18</v>
      </c>
      <c r="W19" s="5"/>
      <c r="X19" s="1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6.5" customHeight="1">
      <c r="A20" s="9">
        <v>14</v>
      </c>
      <c r="B20" s="12">
        <v>5</v>
      </c>
      <c r="C20" s="12" t="s">
        <v>71</v>
      </c>
      <c r="D20" s="29" t="s">
        <v>88</v>
      </c>
      <c r="E20" s="55">
        <v>34805</v>
      </c>
      <c r="F20" s="55"/>
      <c r="G20" s="12"/>
      <c r="H20" s="29" t="s">
        <v>38</v>
      </c>
      <c r="I20" s="22" t="s">
        <v>82</v>
      </c>
      <c r="J20" s="22" t="s">
        <v>82</v>
      </c>
      <c r="K20" s="13"/>
      <c r="L20" s="129">
        <f t="shared" si="0"/>
        <v>0.0035226851851851856</v>
      </c>
      <c r="M20" s="70">
        <f t="shared" si="1"/>
        <v>152.18</v>
      </c>
      <c r="N20" s="65">
        <f t="shared" si="2"/>
        <v>38.050000000000026</v>
      </c>
      <c r="O20" s="162">
        <v>16</v>
      </c>
      <c r="P20" s="9" t="str">
        <f t="shared" si="3"/>
        <v>I разр.</v>
      </c>
      <c r="Q20" s="6">
        <v>5</v>
      </c>
      <c r="R20" s="40">
        <v>4.36</v>
      </c>
      <c r="S20" s="40"/>
      <c r="V20" s="162">
        <v>16</v>
      </c>
      <c r="W20" s="5"/>
      <c r="X20" s="1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7.5" customHeight="1" thickBot="1">
      <c r="A21" s="71"/>
      <c r="B21" s="72"/>
      <c r="C21" s="72"/>
      <c r="D21" s="77"/>
      <c r="E21" s="137"/>
      <c r="F21" s="72"/>
      <c r="G21" s="72"/>
      <c r="H21" s="72"/>
      <c r="I21" s="77"/>
      <c r="J21" s="78"/>
      <c r="K21" s="142"/>
      <c r="L21" s="139"/>
      <c r="M21" s="140"/>
      <c r="N21" s="133"/>
      <c r="O21" s="158"/>
      <c r="P21" s="71"/>
      <c r="Q21" s="6"/>
      <c r="R21" s="40"/>
      <c r="S21" s="40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6.5" customHeight="1" thickTop="1">
      <c r="A22" s="9"/>
      <c r="B22" s="12"/>
      <c r="C22" s="12"/>
      <c r="D22" s="35"/>
      <c r="E22" s="63"/>
      <c r="F22" s="36"/>
      <c r="G22" s="36"/>
      <c r="H22" s="36"/>
      <c r="I22" s="29"/>
      <c r="J22" s="22"/>
      <c r="K22" s="13"/>
      <c r="L22" s="49"/>
      <c r="M22" s="70"/>
      <c r="N22" s="65"/>
      <c r="O22" s="157"/>
      <c r="P22" s="9"/>
      <c r="Q22" s="6"/>
      <c r="R22" s="40"/>
      <c r="S22" s="40"/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4" spans="2:12" ht="15" customHeight="1">
      <c r="B24" s="154" t="s">
        <v>63</v>
      </c>
      <c r="D24" s="149"/>
      <c r="E24" s="149"/>
      <c r="F24" s="149"/>
      <c r="G24" s="153" t="s">
        <v>46</v>
      </c>
      <c r="H24" s="185"/>
      <c r="L24" s="153" t="s">
        <v>64</v>
      </c>
    </row>
    <row r="25" spans="2:12" ht="15" customHeight="1">
      <c r="B25" s="154" t="s">
        <v>168</v>
      </c>
      <c r="D25" s="150"/>
      <c r="E25" s="151"/>
      <c r="F25" s="152"/>
      <c r="G25" s="153" t="s">
        <v>47</v>
      </c>
      <c r="H25" s="185"/>
      <c r="I25" s="186"/>
      <c r="L25" s="153" t="s">
        <v>56</v>
      </c>
    </row>
    <row r="26" spans="7:12" ht="15" customHeight="1">
      <c r="G26" s="153" t="s">
        <v>48</v>
      </c>
      <c r="H26" s="185"/>
      <c r="L26" s="153" t="s">
        <v>167</v>
      </c>
    </row>
    <row r="27" spans="7:12" ht="15" customHeight="1">
      <c r="G27" s="153"/>
      <c r="H27" s="185"/>
      <c r="L27" s="153"/>
    </row>
    <row r="28" spans="7:12" ht="15" customHeight="1">
      <c r="G28" s="153"/>
      <c r="H28" s="185"/>
      <c r="L28" s="153"/>
    </row>
    <row r="29" spans="7:12" ht="15" customHeight="1">
      <c r="G29" s="153"/>
      <c r="H29" s="185"/>
      <c r="L29" s="153"/>
    </row>
    <row r="33" spans="1:16" ht="12.75">
      <c r="A33" s="203" t="s">
        <v>53</v>
      </c>
      <c r="B33" s="203"/>
      <c r="C33" s="203"/>
      <c r="D33" s="203"/>
      <c r="K33" s="218" t="s">
        <v>161</v>
      </c>
      <c r="L33" s="218"/>
      <c r="M33" s="218"/>
      <c r="N33" s="218"/>
      <c r="O33" s="218"/>
      <c r="P33" s="218"/>
    </row>
  </sheetData>
  <sheetProtection/>
  <mergeCells count="7">
    <mergeCell ref="A33:D33"/>
    <mergeCell ref="C5:J5"/>
    <mergeCell ref="A2:P2"/>
    <mergeCell ref="A3:P3"/>
    <mergeCell ref="A4:D4"/>
    <mergeCell ref="K33:P33"/>
    <mergeCell ref="J4:Q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AM118"/>
  <sheetViews>
    <sheetView zoomScalePageLayoutView="0" workbookViewId="0" topLeftCell="A1">
      <selection activeCell="B21" sqref="B21:V35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0.7109375" style="1" customWidth="1"/>
    <col min="4" max="4" width="13.00390625" style="1" hidden="1" customWidth="1"/>
    <col min="5" max="5" width="7.00390625" style="1" hidden="1" customWidth="1"/>
    <col min="6" max="6" width="27.421875" style="1" hidden="1" customWidth="1"/>
    <col min="7" max="7" width="12.7109375" style="1" customWidth="1"/>
    <col min="8" max="8" width="26.8515625" style="1" hidden="1" customWidth="1"/>
    <col min="9" max="9" width="15.7109375" style="1" customWidth="1"/>
    <col min="10" max="10" width="0.85546875" style="1" customWidth="1"/>
    <col min="11" max="11" width="6.7109375" style="1" customWidth="1"/>
    <col min="12" max="12" width="5.7109375" style="1" customWidth="1"/>
    <col min="13" max="13" width="4.7109375" style="1" customWidth="1"/>
    <col min="14" max="14" width="7.28125" style="1" customWidth="1"/>
    <col min="15" max="15" width="5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4.7109375" style="1" customWidth="1"/>
    <col min="20" max="20" width="7.28125" style="1" customWidth="1"/>
    <col min="21" max="21" width="5.7109375" style="1" customWidth="1"/>
    <col min="22" max="22" width="4.7109375" style="1" customWidth="1"/>
    <col min="23" max="23" width="7.7109375" style="1" customWidth="1"/>
    <col min="24" max="16384" width="9.140625" style="1" customWidth="1"/>
  </cols>
  <sheetData>
    <row r="1" spans="1:23" ht="16.5" customHeight="1">
      <c r="A1" s="205" t="str">
        <f>N_sor1</f>
        <v>I этап Кубка СКР среди юниоров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0.25" customHeight="1">
      <c r="A2" s="205" t="str">
        <f>N_sor2</f>
        <v>по конькобежному спорту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18.75" customHeight="1">
      <c r="A3" s="223" t="s">
        <v>14</v>
      </c>
      <c r="B3" s="223"/>
      <c r="C3" s="223"/>
      <c r="D3" s="223"/>
      <c r="E3" s="223"/>
      <c r="F3" s="84"/>
      <c r="G3" s="24"/>
      <c r="H3" s="24"/>
      <c r="I3" s="24"/>
      <c r="J3" s="24"/>
      <c r="K3" s="224" t="str">
        <f>D_all</f>
        <v>11 - 13 октября 2013г.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2:22" ht="19.5" customHeight="1">
      <c r="B4" s="34"/>
      <c r="C4" s="204" t="str">
        <f>N_dev</f>
        <v>Юниорки</v>
      </c>
      <c r="D4" s="204"/>
      <c r="E4" s="204"/>
      <c r="F4" s="204"/>
      <c r="G4" s="204"/>
      <c r="H4" s="204"/>
      <c r="I4" s="54"/>
      <c r="J4" s="54"/>
      <c r="K4" s="39" t="s">
        <v>36</v>
      </c>
      <c r="L4" s="39"/>
      <c r="M4" s="39"/>
      <c r="N4" s="34"/>
      <c r="O4" s="34"/>
      <c r="P4" s="34"/>
      <c r="Q4" s="34"/>
      <c r="R4" s="34"/>
      <c r="S4" s="34"/>
      <c r="T4" s="34"/>
      <c r="U4" s="34"/>
      <c r="V4" s="34"/>
    </row>
    <row r="5" spans="1:23" ht="13.5" thickBot="1">
      <c r="A5" s="2" t="s">
        <v>4</v>
      </c>
      <c r="B5" s="2" t="s">
        <v>0</v>
      </c>
      <c r="C5" s="2" t="s">
        <v>2</v>
      </c>
      <c r="D5" s="37"/>
      <c r="E5" s="2" t="s">
        <v>1</v>
      </c>
      <c r="F5" s="2"/>
      <c r="G5" s="2" t="s">
        <v>13</v>
      </c>
      <c r="H5" s="37"/>
      <c r="I5" s="3" t="s">
        <v>7</v>
      </c>
      <c r="J5" s="37"/>
      <c r="K5" s="3" t="str">
        <f>const!C13</f>
        <v>500м</v>
      </c>
      <c r="L5" s="3"/>
      <c r="M5" s="3"/>
      <c r="N5" s="3" t="str">
        <f>const!C14</f>
        <v>1500м</v>
      </c>
      <c r="O5" s="3"/>
      <c r="P5" s="3"/>
      <c r="Q5" s="3" t="str">
        <f>const!C15</f>
        <v>1000 м</v>
      </c>
      <c r="R5" s="3"/>
      <c r="S5" s="3"/>
      <c r="T5" s="3" t="str">
        <f>const!C16</f>
        <v>3000м</v>
      </c>
      <c r="U5" s="3"/>
      <c r="V5" s="3"/>
      <c r="W5" s="3" t="s">
        <v>10</v>
      </c>
    </row>
    <row r="6" spans="1:23" ht="15.75" customHeight="1" thickTop="1">
      <c r="A6" s="33">
        <v>1</v>
      </c>
      <c r="B6" s="32"/>
      <c r="C6" s="90"/>
      <c r="D6" s="91"/>
      <c r="E6" s="32"/>
      <c r="F6" s="32"/>
      <c r="G6" s="92"/>
      <c r="H6" s="90"/>
      <c r="I6" s="92"/>
      <c r="J6" s="92"/>
      <c r="K6" s="100"/>
      <c r="L6" s="45"/>
      <c r="M6" s="93"/>
      <c r="N6" s="103"/>
      <c r="O6" s="45"/>
      <c r="P6" s="93"/>
      <c r="Q6" s="100"/>
      <c r="R6" s="45"/>
      <c r="S6" s="93"/>
      <c r="T6" s="112"/>
      <c r="U6" s="38"/>
      <c r="V6" s="93"/>
      <c r="W6" s="106">
        <f aca="true" t="shared" si="0" ref="W6:W11">L6+O6+R6+U6</f>
        <v>0</v>
      </c>
    </row>
    <row r="7" spans="1:36" ht="15.75" customHeight="1">
      <c r="A7" s="7">
        <v>2</v>
      </c>
      <c r="B7" s="8"/>
      <c r="C7" s="19"/>
      <c r="D7" s="50"/>
      <c r="E7" s="8"/>
      <c r="F7" s="8"/>
      <c r="G7" s="10"/>
      <c r="H7" s="19"/>
      <c r="I7" s="10"/>
      <c r="J7" s="60"/>
      <c r="K7" s="101"/>
      <c r="L7" s="46"/>
      <c r="M7" s="62"/>
      <c r="N7" s="104"/>
      <c r="O7" s="46"/>
      <c r="P7" s="62"/>
      <c r="Q7" s="101"/>
      <c r="R7" s="46"/>
      <c r="S7" s="62"/>
      <c r="T7" s="113"/>
      <c r="U7" s="31"/>
      <c r="V7" s="62"/>
      <c r="W7" s="107">
        <f t="shared" si="0"/>
        <v>0</v>
      </c>
      <c r="X7" s="12"/>
      <c r="Y7" s="12"/>
      <c r="Z7" s="12"/>
      <c r="AA7" s="29"/>
      <c r="AB7" s="12"/>
      <c r="AC7" s="12"/>
      <c r="AD7" s="22"/>
      <c r="AE7" s="12"/>
      <c r="AF7" s="22"/>
      <c r="AG7" s="14"/>
      <c r="AH7" s="49"/>
      <c r="AI7" s="5"/>
      <c r="AJ7" s="5"/>
    </row>
    <row r="8" spans="1:36" ht="15.75" customHeight="1">
      <c r="A8" s="7">
        <v>3</v>
      </c>
      <c r="B8" s="8"/>
      <c r="C8" s="19"/>
      <c r="D8" s="50"/>
      <c r="E8" s="8"/>
      <c r="F8" s="8"/>
      <c r="G8" s="10"/>
      <c r="H8" s="19"/>
      <c r="I8" s="10"/>
      <c r="J8" s="10"/>
      <c r="K8" s="101"/>
      <c r="L8" s="46"/>
      <c r="M8" s="62"/>
      <c r="N8" s="104"/>
      <c r="O8" s="46"/>
      <c r="P8" s="62"/>
      <c r="Q8" s="101"/>
      <c r="R8" s="46"/>
      <c r="S8" s="62"/>
      <c r="T8" s="113"/>
      <c r="U8" s="31"/>
      <c r="V8" s="62"/>
      <c r="W8" s="107">
        <f t="shared" si="0"/>
        <v>0</v>
      </c>
      <c r="X8" s="12"/>
      <c r="Y8" s="12"/>
      <c r="Z8" s="12"/>
      <c r="AA8" s="29"/>
      <c r="AB8" s="12"/>
      <c r="AC8" s="12"/>
      <c r="AD8" s="22"/>
      <c r="AE8" s="12"/>
      <c r="AF8" s="22"/>
      <c r="AG8" s="14"/>
      <c r="AH8" s="49"/>
      <c r="AI8" s="5"/>
      <c r="AJ8" s="5"/>
    </row>
    <row r="9" spans="1:36" ht="15.75" customHeight="1">
      <c r="A9" s="7">
        <v>4</v>
      </c>
      <c r="B9" s="8"/>
      <c r="C9" s="19"/>
      <c r="D9" s="50"/>
      <c r="E9" s="8"/>
      <c r="F9" s="8"/>
      <c r="G9" s="10"/>
      <c r="H9" s="19"/>
      <c r="I9" s="10"/>
      <c r="J9" s="60"/>
      <c r="K9" s="101"/>
      <c r="L9" s="46"/>
      <c r="M9" s="62"/>
      <c r="N9" s="104"/>
      <c r="O9" s="46"/>
      <c r="P9" s="62"/>
      <c r="Q9" s="101"/>
      <c r="R9" s="46"/>
      <c r="S9" s="62"/>
      <c r="T9" s="113"/>
      <c r="U9" s="31"/>
      <c r="V9" s="62"/>
      <c r="W9" s="107">
        <f t="shared" si="0"/>
        <v>0</v>
      </c>
      <c r="X9" s="12"/>
      <c r="Y9" s="12"/>
      <c r="Z9" s="12"/>
      <c r="AA9" s="29"/>
      <c r="AB9" s="12"/>
      <c r="AC9" s="12"/>
      <c r="AD9" s="22"/>
      <c r="AE9" s="22"/>
      <c r="AF9" s="22"/>
      <c r="AG9" s="13"/>
      <c r="AH9" s="49"/>
      <c r="AI9" s="5"/>
      <c r="AJ9" s="5"/>
    </row>
    <row r="10" spans="1:36" ht="15.75" customHeight="1">
      <c r="A10" s="7">
        <v>5</v>
      </c>
      <c r="B10" s="8"/>
      <c r="C10" s="19"/>
      <c r="D10" s="50"/>
      <c r="E10" s="8"/>
      <c r="F10" s="8"/>
      <c r="G10" s="10"/>
      <c r="H10" s="19"/>
      <c r="I10" s="10"/>
      <c r="J10" s="10"/>
      <c r="K10" s="101"/>
      <c r="L10" s="46"/>
      <c r="M10" s="62"/>
      <c r="N10" s="104"/>
      <c r="O10" s="46"/>
      <c r="P10" s="62"/>
      <c r="Q10" s="101"/>
      <c r="R10" s="46"/>
      <c r="S10" s="62"/>
      <c r="T10" s="113"/>
      <c r="U10" s="31"/>
      <c r="V10" s="62"/>
      <c r="W10" s="107">
        <f t="shared" si="0"/>
        <v>0</v>
      </c>
      <c r="X10" s="12"/>
      <c r="Y10" s="12"/>
      <c r="Z10" s="12"/>
      <c r="AA10" s="35"/>
      <c r="AB10" s="36"/>
      <c r="AC10" s="36"/>
      <c r="AD10" s="23"/>
      <c r="AE10" s="22"/>
      <c r="AF10" s="22"/>
      <c r="AG10" s="14"/>
      <c r="AH10" s="49"/>
      <c r="AI10" s="5"/>
      <c r="AJ10" s="5"/>
    </row>
    <row r="11" spans="1:36" ht="15.75" customHeight="1">
      <c r="A11" s="7">
        <v>6</v>
      </c>
      <c r="B11" s="8"/>
      <c r="C11" s="19"/>
      <c r="D11" s="50"/>
      <c r="E11" s="8"/>
      <c r="F11" s="8"/>
      <c r="G11" s="10"/>
      <c r="H11" s="19"/>
      <c r="I11" s="10"/>
      <c r="J11" s="60"/>
      <c r="K11" s="101"/>
      <c r="L11" s="46"/>
      <c r="M11" s="62"/>
      <c r="N11" s="104"/>
      <c r="O11" s="46"/>
      <c r="P11" s="62"/>
      <c r="Q11" s="101"/>
      <c r="R11" s="46"/>
      <c r="S11" s="62"/>
      <c r="T11" s="113"/>
      <c r="U11" s="31"/>
      <c r="V11" s="62"/>
      <c r="W11" s="107">
        <f t="shared" si="0"/>
        <v>0</v>
      </c>
      <c r="X11" s="12"/>
      <c r="Y11" s="12"/>
      <c r="Z11" s="12"/>
      <c r="AA11" s="35"/>
      <c r="AB11" s="36"/>
      <c r="AC11" s="36"/>
      <c r="AD11" s="23"/>
      <c r="AE11" s="22"/>
      <c r="AF11" s="22"/>
      <c r="AG11" s="14"/>
      <c r="AH11" s="49"/>
      <c r="AI11" s="5"/>
      <c r="AJ11" s="5"/>
    </row>
    <row r="12" spans="1:36" ht="15.75" customHeight="1">
      <c r="A12" s="7"/>
      <c r="B12" s="8"/>
      <c r="C12" s="19"/>
      <c r="D12" s="50"/>
      <c r="E12" s="8"/>
      <c r="F12" s="8"/>
      <c r="G12" s="10"/>
      <c r="H12" s="19"/>
      <c r="I12" s="10"/>
      <c r="J12" s="10"/>
      <c r="K12" s="101"/>
      <c r="L12" s="46"/>
      <c r="M12" s="62"/>
      <c r="N12" s="104"/>
      <c r="O12" s="46"/>
      <c r="P12" s="62"/>
      <c r="Q12" s="101"/>
      <c r="R12" s="46"/>
      <c r="S12" s="62"/>
      <c r="T12" s="113"/>
      <c r="U12" s="31"/>
      <c r="V12" s="62"/>
      <c r="W12" s="107"/>
      <c r="X12" s="12"/>
      <c r="Y12" s="12"/>
      <c r="Z12" s="12"/>
      <c r="AA12" s="35"/>
      <c r="AB12" s="36"/>
      <c r="AC12" s="36"/>
      <c r="AD12" s="23"/>
      <c r="AE12" s="22"/>
      <c r="AF12" s="22"/>
      <c r="AG12" s="14"/>
      <c r="AH12" s="49"/>
      <c r="AI12" s="5"/>
      <c r="AJ12" s="5"/>
    </row>
    <row r="13" spans="1:36" ht="15.75" customHeight="1">
      <c r="A13" s="7"/>
      <c r="B13" s="8"/>
      <c r="C13" s="19"/>
      <c r="D13" s="50"/>
      <c r="E13" s="8"/>
      <c r="F13" s="8"/>
      <c r="G13" s="10"/>
      <c r="H13" s="19"/>
      <c r="I13" s="10"/>
      <c r="J13" s="60"/>
      <c r="K13" s="101"/>
      <c r="L13" s="46"/>
      <c r="M13" s="62"/>
      <c r="N13" s="104"/>
      <c r="O13" s="46"/>
      <c r="P13" s="62"/>
      <c r="Q13" s="101"/>
      <c r="R13" s="46"/>
      <c r="S13" s="62"/>
      <c r="T13" s="113"/>
      <c r="U13" s="31"/>
      <c r="V13" s="62"/>
      <c r="W13" s="107"/>
      <c r="X13" s="12"/>
      <c r="Y13" s="12"/>
      <c r="Z13" s="12"/>
      <c r="AA13" s="35"/>
      <c r="AB13" s="36"/>
      <c r="AC13" s="36"/>
      <c r="AD13" s="23"/>
      <c r="AE13" s="22"/>
      <c r="AF13" s="22"/>
      <c r="AG13" s="14"/>
      <c r="AH13" s="49"/>
      <c r="AI13" s="5"/>
      <c r="AJ13" s="5"/>
    </row>
    <row r="14" spans="1:36" ht="15.75" customHeight="1">
      <c r="A14" s="7"/>
      <c r="B14" s="8"/>
      <c r="C14" s="19"/>
      <c r="D14" s="8"/>
      <c r="E14" s="8"/>
      <c r="F14" s="8"/>
      <c r="G14" s="10"/>
      <c r="H14" s="19"/>
      <c r="I14" s="10"/>
      <c r="J14" s="10"/>
      <c r="K14" s="101"/>
      <c r="L14" s="46"/>
      <c r="M14" s="62"/>
      <c r="N14" s="104"/>
      <c r="O14" s="46"/>
      <c r="P14" s="62"/>
      <c r="Q14" s="101"/>
      <c r="R14" s="46"/>
      <c r="S14" s="62"/>
      <c r="T14" s="113"/>
      <c r="U14" s="31"/>
      <c r="V14" s="62"/>
      <c r="W14" s="107"/>
      <c r="X14" s="12"/>
      <c r="Y14" s="12"/>
      <c r="Z14" s="12"/>
      <c r="AA14" s="35"/>
      <c r="AB14" s="36"/>
      <c r="AC14" s="36"/>
      <c r="AD14" s="23"/>
      <c r="AE14" s="22"/>
      <c r="AF14" s="22"/>
      <c r="AG14" s="14"/>
      <c r="AH14" s="49"/>
      <c r="AI14" s="5"/>
      <c r="AJ14" s="5"/>
    </row>
    <row r="15" spans="1:36" ht="15.75" customHeight="1">
      <c r="A15" s="7"/>
      <c r="B15" s="8"/>
      <c r="C15" s="19"/>
      <c r="D15" s="50"/>
      <c r="E15" s="8"/>
      <c r="F15" s="8"/>
      <c r="G15" s="10"/>
      <c r="H15" s="19"/>
      <c r="I15" s="10"/>
      <c r="J15" s="60"/>
      <c r="K15" s="101"/>
      <c r="L15" s="46"/>
      <c r="M15" s="62"/>
      <c r="N15" s="104"/>
      <c r="O15" s="46"/>
      <c r="P15" s="62"/>
      <c r="Q15" s="101"/>
      <c r="R15" s="46"/>
      <c r="S15" s="62"/>
      <c r="T15" s="113"/>
      <c r="U15" s="31"/>
      <c r="V15" s="62"/>
      <c r="W15" s="107"/>
      <c r="X15" s="12"/>
      <c r="Y15" s="12"/>
      <c r="Z15" s="12"/>
      <c r="AA15" s="35"/>
      <c r="AB15" s="36"/>
      <c r="AC15" s="36"/>
      <c r="AD15" s="23"/>
      <c r="AE15" s="22"/>
      <c r="AF15" s="22"/>
      <c r="AG15" s="14"/>
      <c r="AH15" s="49"/>
      <c r="AI15" s="5"/>
      <c r="AJ15" s="5"/>
    </row>
    <row r="16" spans="1:36" ht="15.75" customHeight="1">
      <c r="A16" s="59"/>
      <c r="B16" s="115"/>
      <c r="C16" s="118"/>
      <c r="D16" s="119"/>
      <c r="E16" s="115"/>
      <c r="F16" s="115"/>
      <c r="G16" s="116"/>
      <c r="H16" s="118"/>
      <c r="I16" s="116"/>
      <c r="J16" s="116"/>
      <c r="K16" s="120"/>
      <c r="L16" s="117"/>
      <c r="M16" s="121"/>
      <c r="N16" s="122"/>
      <c r="O16" s="117"/>
      <c r="P16" s="121"/>
      <c r="Q16" s="120"/>
      <c r="R16" s="117"/>
      <c r="S16" s="121"/>
      <c r="T16" s="123"/>
      <c r="U16" s="124"/>
      <c r="V16" s="121"/>
      <c r="W16" s="125"/>
      <c r="X16" s="12"/>
      <c r="Y16" s="12"/>
      <c r="Z16" s="12"/>
      <c r="AA16" s="35"/>
      <c r="AB16" s="36"/>
      <c r="AC16" s="36"/>
      <c r="AD16" s="23"/>
      <c r="AE16" s="22"/>
      <c r="AF16" s="22"/>
      <c r="AG16" s="14"/>
      <c r="AH16" s="49"/>
      <c r="AI16" s="5"/>
      <c r="AJ16" s="5"/>
    </row>
    <row r="17" spans="1:36" ht="3.75" customHeight="1" thickBot="1">
      <c r="A17" s="15"/>
      <c r="B17" s="16"/>
      <c r="C17" s="56"/>
      <c r="D17" s="57"/>
      <c r="E17" s="16"/>
      <c r="F17" s="16"/>
      <c r="G17" s="25"/>
      <c r="H17" s="56"/>
      <c r="I17" s="25"/>
      <c r="J17" s="25"/>
      <c r="K17" s="102"/>
      <c r="L17" s="47"/>
      <c r="M17" s="69"/>
      <c r="N17" s="105"/>
      <c r="O17" s="47"/>
      <c r="P17" s="69"/>
      <c r="Q17" s="102"/>
      <c r="R17" s="47"/>
      <c r="S17" s="69"/>
      <c r="T17" s="114"/>
      <c r="U17" s="30"/>
      <c r="V17" s="69"/>
      <c r="W17" s="108"/>
      <c r="X17" s="12"/>
      <c r="Y17" s="12"/>
      <c r="Z17" s="12"/>
      <c r="AA17" s="35"/>
      <c r="AB17" s="36"/>
      <c r="AC17" s="36"/>
      <c r="AD17" s="23"/>
      <c r="AE17" s="12"/>
      <c r="AF17" s="22"/>
      <c r="AG17" s="14"/>
      <c r="AH17" s="49"/>
      <c r="AI17" s="5"/>
      <c r="AJ17" s="5"/>
    </row>
    <row r="18" spans="1:23" ht="13.5" customHeight="1" hidden="1" thickBot="1">
      <c r="A18" s="71"/>
      <c r="B18" s="72"/>
      <c r="C18" s="73"/>
      <c r="D18" s="74"/>
      <c r="E18" s="75"/>
      <c r="F18" s="75"/>
      <c r="G18" s="76"/>
      <c r="H18" s="77"/>
      <c r="I18" s="78"/>
      <c r="J18" s="78"/>
      <c r="K18" s="79"/>
      <c r="L18" s="80"/>
      <c r="M18" s="81"/>
      <c r="N18" s="82"/>
      <c r="O18" s="80"/>
      <c r="P18" s="81"/>
      <c r="Q18" s="82"/>
      <c r="R18" s="80"/>
      <c r="S18" s="81"/>
      <c r="T18" s="82"/>
      <c r="U18" s="80"/>
      <c r="V18" s="81"/>
      <c r="W18" s="83"/>
    </row>
    <row r="19" spans="2:23" ht="15.75" customHeight="1" thickTop="1">
      <c r="B19" s="34"/>
      <c r="C19" s="204" t="str">
        <f>N_un</f>
        <v>Юниоры</v>
      </c>
      <c r="D19" s="204"/>
      <c r="E19" s="204"/>
      <c r="F19" s="204"/>
      <c r="G19" s="204"/>
      <c r="H19" s="204"/>
      <c r="I19" s="54"/>
      <c r="J19" s="54"/>
      <c r="K19" s="39" t="s">
        <v>36</v>
      </c>
      <c r="L19" s="39"/>
      <c r="M19" s="39"/>
      <c r="N19" s="34"/>
      <c r="O19" s="34"/>
      <c r="P19" s="34"/>
      <c r="Q19" s="34"/>
      <c r="R19" s="34"/>
      <c r="S19" s="34"/>
      <c r="T19" s="34"/>
      <c r="U19" s="34"/>
      <c r="V19" s="34"/>
      <c r="W19" s="48"/>
    </row>
    <row r="20" spans="1:23" ht="13.5" customHeight="1" thickBot="1">
      <c r="A20" s="2" t="s">
        <v>4</v>
      </c>
      <c r="B20" s="2" t="s">
        <v>0</v>
      </c>
      <c r="C20" s="2" t="s">
        <v>2</v>
      </c>
      <c r="D20" s="37"/>
      <c r="E20" s="2" t="s">
        <v>1</v>
      </c>
      <c r="F20" s="2"/>
      <c r="G20" s="2" t="s">
        <v>13</v>
      </c>
      <c r="H20" s="37"/>
      <c r="I20" s="3" t="s">
        <v>7</v>
      </c>
      <c r="J20" s="37"/>
      <c r="K20" s="3" t="str">
        <f>const!C13</f>
        <v>500м</v>
      </c>
      <c r="L20" s="3"/>
      <c r="M20" s="3"/>
      <c r="N20" s="3" t="str">
        <f>const!C14</f>
        <v>1500м</v>
      </c>
      <c r="O20" s="3"/>
      <c r="P20" s="3"/>
      <c r="Q20" s="3" t="str">
        <f>const!C15</f>
        <v>1000 м</v>
      </c>
      <c r="R20" s="3"/>
      <c r="S20" s="3"/>
      <c r="T20" s="3" t="str">
        <f>const!C16</f>
        <v>3000м</v>
      </c>
      <c r="U20" s="3"/>
      <c r="V20" s="3"/>
      <c r="W20" s="21" t="s">
        <v>10</v>
      </c>
    </row>
    <row r="21" spans="1:39" ht="15.75" customHeight="1" thickTop="1">
      <c r="A21" s="9">
        <v>1</v>
      </c>
      <c r="B21" s="58"/>
      <c r="C21" s="94"/>
      <c r="D21" s="95"/>
      <c r="E21" s="58"/>
      <c r="F21" s="58"/>
      <c r="G21" s="88"/>
      <c r="H21" s="29"/>
      <c r="I21" s="22"/>
      <c r="J21" s="22"/>
      <c r="K21" s="111"/>
      <c r="L21" s="53"/>
      <c r="M21" s="61"/>
      <c r="N21" s="109"/>
      <c r="O21" s="53"/>
      <c r="P21" s="61"/>
      <c r="Q21" s="111"/>
      <c r="R21" s="53"/>
      <c r="S21" s="61"/>
      <c r="T21" s="109"/>
      <c r="U21" s="53"/>
      <c r="V21" s="61"/>
      <c r="W21" s="110">
        <f aca="true" t="shared" si="1" ref="W21:W30">L21+O21+R21+U21</f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>
      <c r="A22" s="7">
        <v>2</v>
      </c>
      <c r="B22" s="8"/>
      <c r="C22" s="17"/>
      <c r="D22" s="51"/>
      <c r="E22" s="18"/>
      <c r="F22" s="18"/>
      <c r="G22" s="11"/>
      <c r="H22" s="17"/>
      <c r="I22" s="11"/>
      <c r="J22" s="11"/>
      <c r="K22" s="101"/>
      <c r="L22" s="46"/>
      <c r="M22" s="62"/>
      <c r="N22" s="104"/>
      <c r="O22" s="46"/>
      <c r="P22" s="62"/>
      <c r="Q22" s="101"/>
      <c r="R22" s="46"/>
      <c r="S22" s="62"/>
      <c r="T22" s="104"/>
      <c r="U22" s="46"/>
      <c r="V22" s="62"/>
      <c r="W22" s="107">
        <f t="shared" si="1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>
      <c r="A23" s="7">
        <v>3</v>
      </c>
      <c r="B23" s="8"/>
      <c r="C23" s="19"/>
      <c r="D23" s="50"/>
      <c r="E23" s="8"/>
      <c r="F23" s="8"/>
      <c r="G23" s="10"/>
      <c r="H23" s="19"/>
      <c r="I23" s="10"/>
      <c r="J23" s="10"/>
      <c r="K23" s="101"/>
      <c r="L23" s="46"/>
      <c r="M23" s="62"/>
      <c r="N23" s="104"/>
      <c r="O23" s="46"/>
      <c r="P23" s="62"/>
      <c r="Q23" s="101"/>
      <c r="R23" s="46"/>
      <c r="S23" s="62"/>
      <c r="T23" s="104"/>
      <c r="U23" s="46"/>
      <c r="V23" s="62"/>
      <c r="W23" s="107">
        <f t="shared" si="1"/>
        <v>0</v>
      </c>
      <c r="X23" s="9"/>
      <c r="Y23" s="9"/>
      <c r="Z23" s="9"/>
      <c r="AA23" s="42"/>
      <c r="AB23" s="9"/>
      <c r="AC23" s="9"/>
      <c r="AD23" s="14"/>
      <c r="AE23" s="14"/>
      <c r="AF23" s="14"/>
      <c r="AG23" s="13"/>
      <c r="AH23" s="49"/>
      <c r="AI23" s="44"/>
      <c r="AJ23" s="5"/>
      <c r="AK23" s="5"/>
      <c r="AL23" s="5"/>
      <c r="AM23" s="5"/>
    </row>
    <row r="24" spans="1:39" ht="15.75" customHeight="1">
      <c r="A24" s="7">
        <v>4</v>
      </c>
      <c r="B24" s="8"/>
      <c r="C24" s="17"/>
      <c r="D24" s="51"/>
      <c r="E24" s="18"/>
      <c r="F24" s="18"/>
      <c r="G24" s="11"/>
      <c r="H24" s="17"/>
      <c r="I24" s="11"/>
      <c r="J24" s="11"/>
      <c r="K24" s="101"/>
      <c r="L24" s="46"/>
      <c r="M24" s="62"/>
      <c r="N24" s="104"/>
      <c r="O24" s="46"/>
      <c r="P24" s="62"/>
      <c r="Q24" s="101"/>
      <c r="R24" s="46"/>
      <c r="S24" s="62"/>
      <c r="T24" s="104"/>
      <c r="U24" s="46"/>
      <c r="V24" s="62"/>
      <c r="W24" s="107">
        <f t="shared" si="1"/>
        <v>0</v>
      </c>
      <c r="X24" s="9"/>
      <c r="Y24" s="9"/>
      <c r="Z24" s="9"/>
      <c r="AA24" s="43"/>
      <c r="AB24" s="41"/>
      <c r="AC24" s="41"/>
      <c r="AD24" s="52"/>
      <c r="AE24" s="52"/>
      <c r="AF24" s="52"/>
      <c r="AG24" s="22"/>
      <c r="AH24" s="49"/>
      <c r="AI24" s="44"/>
      <c r="AJ24" s="5"/>
      <c r="AK24" s="5"/>
      <c r="AL24" s="5"/>
      <c r="AM24" s="5"/>
    </row>
    <row r="25" spans="1:39" ht="15.75" customHeight="1">
      <c r="A25" s="7">
        <v>5</v>
      </c>
      <c r="B25" s="8"/>
      <c r="C25" s="17"/>
      <c r="D25" s="51"/>
      <c r="E25" s="18"/>
      <c r="F25" s="18"/>
      <c r="G25" s="11"/>
      <c r="H25" s="17"/>
      <c r="I25" s="11"/>
      <c r="J25" s="85"/>
      <c r="K25" s="101"/>
      <c r="L25" s="46"/>
      <c r="M25" s="62"/>
      <c r="N25" s="104"/>
      <c r="O25" s="46"/>
      <c r="P25" s="62"/>
      <c r="Q25" s="101"/>
      <c r="R25" s="46"/>
      <c r="S25" s="62"/>
      <c r="T25" s="104"/>
      <c r="U25" s="46"/>
      <c r="V25" s="62"/>
      <c r="W25" s="107">
        <f t="shared" si="1"/>
        <v>0</v>
      </c>
      <c r="X25" s="9"/>
      <c r="Y25" s="9"/>
      <c r="Z25" s="9"/>
      <c r="AA25" s="42"/>
      <c r="AB25" s="9"/>
      <c r="AC25" s="9"/>
      <c r="AD25" s="14"/>
      <c r="AE25" s="14"/>
      <c r="AF25" s="14"/>
      <c r="AG25" s="13"/>
      <c r="AH25" s="49"/>
      <c r="AI25" s="44"/>
      <c r="AJ25" s="5"/>
      <c r="AK25" s="5"/>
      <c r="AL25" s="5"/>
      <c r="AM25" s="5"/>
    </row>
    <row r="26" spans="1:39" ht="15.75" customHeight="1">
      <c r="A26" s="7">
        <v>6</v>
      </c>
      <c r="B26" s="8"/>
      <c r="C26" s="17"/>
      <c r="D26" s="51"/>
      <c r="E26" s="18"/>
      <c r="F26" s="18"/>
      <c r="G26" s="11"/>
      <c r="H26" s="17"/>
      <c r="I26" s="11"/>
      <c r="J26" s="85"/>
      <c r="K26" s="101"/>
      <c r="L26" s="46"/>
      <c r="M26" s="62"/>
      <c r="N26" s="104"/>
      <c r="O26" s="46"/>
      <c r="P26" s="62"/>
      <c r="Q26" s="101"/>
      <c r="R26" s="46"/>
      <c r="S26" s="62"/>
      <c r="T26" s="104"/>
      <c r="U26" s="46"/>
      <c r="V26" s="62"/>
      <c r="W26" s="107">
        <f t="shared" si="1"/>
        <v>0</v>
      </c>
      <c r="X26" s="9"/>
      <c r="Y26" s="9"/>
      <c r="Z26" s="9"/>
      <c r="AA26" s="43"/>
      <c r="AB26" s="41"/>
      <c r="AC26" s="41"/>
      <c r="AD26" s="52"/>
      <c r="AE26" s="52"/>
      <c r="AF26" s="52"/>
      <c r="AG26" s="22"/>
      <c r="AH26" s="49"/>
      <c r="AI26" s="44"/>
      <c r="AJ26" s="5"/>
      <c r="AK26" s="5"/>
      <c r="AL26" s="5"/>
      <c r="AM26" s="5"/>
    </row>
    <row r="27" spans="1:39" ht="15.75" customHeight="1">
      <c r="A27" s="7">
        <v>7</v>
      </c>
      <c r="B27" s="8"/>
      <c r="C27" s="17"/>
      <c r="D27" s="51"/>
      <c r="E27" s="18"/>
      <c r="F27" s="18"/>
      <c r="G27" s="11"/>
      <c r="H27" s="17"/>
      <c r="I27" s="11"/>
      <c r="J27" s="11"/>
      <c r="K27" s="101"/>
      <c r="L27" s="46"/>
      <c r="M27" s="62"/>
      <c r="N27" s="104"/>
      <c r="O27" s="46"/>
      <c r="P27" s="62"/>
      <c r="Q27" s="101"/>
      <c r="R27" s="46"/>
      <c r="S27" s="62"/>
      <c r="T27" s="104"/>
      <c r="U27" s="46"/>
      <c r="V27" s="62"/>
      <c r="W27" s="107">
        <f t="shared" si="1"/>
        <v>0</v>
      </c>
      <c r="X27" s="9"/>
      <c r="Y27" s="9"/>
      <c r="Z27" s="9"/>
      <c r="AA27" s="43"/>
      <c r="AB27" s="41"/>
      <c r="AC27" s="41"/>
      <c r="AD27" s="52"/>
      <c r="AE27" s="52"/>
      <c r="AF27" s="52"/>
      <c r="AG27" s="22"/>
      <c r="AH27" s="49"/>
      <c r="AI27" s="44"/>
      <c r="AJ27" s="5"/>
      <c r="AK27" s="5"/>
      <c r="AL27" s="5"/>
      <c r="AM27" s="5"/>
    </row>
    <row r="28" spans="1:39" ht="15.75" customHeight="1">
      <c r="A28" s="7">
        <v>8</v>
      </c>
      <c r="B28" s="8"/>
      <c r="C28" s="19"/>
      <c r="D28" s="50"/>
      <c r="E28" s="8"/>
      <c r="F28" s="8"/>
      <c r="G28" s="10"/>
      <c r="H28" s="19"/>
      <c r="I28" s="10"/>
      <c r="J28" s="60"/>
      <c r="K28" s="101"/>
      <c r="L28" s="46"/>
      <c r="M28" s="62"/>
      <c r="N28" s="104"/>
      <c r="O28" s="46"/>
      <c r="P28" s="62"/>
      <c r="Q28" s="101"/>
      <c r="R28" s="46"/>
      <c r="S28" s="62"/>
      <c r="T28" s="104"/>
      <c r="U28" s="46"/>
      <c r="V28" s="62"/>
      <c r="W28" s="107">
        <f t="shared" si="1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.75" customHeight="1">
      <c r="A29" s="7">
        <v>9</v>
      </c>
      <c r="B29" s="8"/>
      <c r="C29" s="19"/>
      <c r="D29" s="50"/>
      <c r="E29" s="8"/>
      <c r="F29" s="8"/>
      <c r="G29" s="10"/>
      <c r="H29" s="19"/>
      <c r="I29" s="10"/>
      <c r="J29" s="10"/>
      <c r="K29" s="101"/>
      <c r="L29" s="46"/>
      <c r="M29" s="62"/>
      <c r="N29" s="104"/>
      <c r="O29" s="46"/>
      <c r="P29" s="62"/>
      <c r="Q29" s="101"/>
      <c r="R29" s="46"/>
      <c r="S29" s="62"/>
      <c r="T29" s="104"/>
      <c r="U29" s="46"/>
      <c r="V29" s="62"/>
      <c r="W29" s="107">
        <f t="shared" si="1"/>
        <v>0</v>
      </c>
      <c r="X29" s="9"/>
      <c r="Y29" s="9"/>
      <c r="Z29" s="9"/>
      <c r="AA29" s="42"/>
      <c r="AB29" s="9"/>
      <c r="AC29" s="9"/>
      <c r="AD29" s="14"/>
      <c r="AE29" s="14"/>
      <c r="AF29" s="14"/>
      <c r="AG29" s="13"/>
      <c r="AH29" s="49"/>
      <c r="AI29" s="44"/>
      <c r="AJ29" s="5"/>
      <c r="AK29" s="5"/>
      <c r="AL29" s="5"/>
      <c r="AM29" s="5"/>
    </row>
    <row r="30" spans="1:39" ht="15.75" customHeight="1">
      <c r="A30" s="7">
        <v>10</v>
      </c>
      <c r="B30" s="8"/>
      <c r="C30" s="17"/>
      <c r="D30" s="51"/>
      <c r="E30" s="18"/>
      <c r="F30" s="18"/>
      <c r="G30" s="11"/>
      <c r="H30" s="17"/>
      <c r="I30" s="11"/>
      <c r="J30" s="85"/>
      <c r="K30" s="101"/>
      <c r="L30" s="46"/>
      <c r="M30" s="62"/>
      <c r="N30" s="104"/>
      <c r="O30" s="46"/>
      <c r="P30" s="62"/>
      <c r="Q30" s="101"/>
      <c r="R30" s="46"/>
      <c r="S30" s="62"/>
      <c r="T30" s="104"/>
      <c r="U30" s="46"/>
      <c r="V30" s="62"/>
      <c r="W30" s="107">
        <f t="shared" si="1"/>
        <v>0</v>
      </c>
      <c r="X30" s="9"/>
      <c r="Y30" s="9"/>
      <c r="Z30" s="9"/>
      <c r="AA30" s="43"/>
      <c r="AB30" s="41"/>
      <c r="AC30" s="41"/>
      <c r="AD30" s="52"/>
      <c r="AE30" s="52"/>
      <c r="AF30" s="52"/>
      <c r="AG30" s="22"/>
      <c r="AH30" s="49"/>
      <c r="AI30" s="44"/>
      <c r="AJ30" s="5"/>
      <c r="AK30" s="5"/>
      <c r="AL30" s="5"/>
      <c r="AM30" s="5"/>
    </row>
    <row r="31" spans="1:39" ht="15.75" customHeight="1">
      <c r="A31" s="7"/>
      <c r="B31" s="8"/>
      <c r="C31" s="19"/>
      <c r="D31" s="50"/>
      <c r="E31" s="8"/>
      <c r="F31" s="8"/>
      <c r="G31" s="10"/>
      <c r="H31" s="19"/>
      <c r="I31" s="10"/>
      <c r="J31" s="60"/>
      <c r="K31" s="101"/>
      <c r="L31" s="46"/>
      <c r="M31" s="62"/>
      <c r="N31" s="104"/>
      <c r="O31" s="46"/>
      <c r="P31" s="62"/>
      <c r="Q31" s="101"/>
      <c r="R31" s="46"/>
      <c r="S31" s="62"/>
      <c r="T31" s="104"/>
      <c r="U31" s="46"/>
      <c r="V31" s="62"/>
      <c r="W31" s="107"/>
      <c r="X31" s="9"/>
      <c r="Y31" s="9"/>
      <c r="Z31" s="9"/>
      <c r="AA31" s="43"/>
      <c r="AB31" s="41"/>
      <c r="AC31" s="41"/>
      <c r="AD31" s="52"/>
      <c r="AE31" s="52"/>
      <c r="AF31" s="52"/>
      <c r="AG31" s="22"/>
      <c r="AH31" s="49"/>
      <c r="AI31" s="44"/>
      <c r="AJ31" s="5"/>
      <c r="AK31" s="5"/>
      <c r="AL31" s="5"/>
      <c r="AM31" s="5"/>
    </row>
    <row r="32" spans="1:39" ht="15.75" customHeight="1">
      <c r="A32" s="7"/>
      <c r="B32" s="8"/>
      <c r="C32" s="19"/>
      <c r="D32" s="50"/>
      <c r="E32" s="8"/>
      <c r="F32" s="8"/>
      <c r="G32" s="10"/>
      <c r="H32" s="19"/>
      <c r="I32" s="10"/>
      <c r="J32" s="60"/>
      <c r="K32" s="101"/>
      <c r="L32" s="46"/>
      <c r="M32" s="62"/>
      <c r="N32" s="104"/>
      <c r="O32" s="46"/>
      <c r="P32" s="62"/>
      <c r="Q32" s="101"/>
      <c r="R32" s="46"/>
      <c r="S32" s="62"/>
      <c r="T32" s="104"/>
      <c r="U32" s="46"/>
      <c r="V32" s="62"/>
      <c r="W32" s="107"/>
      <c r="X32" s="9"/>
      <c r="Y32" s="9"/>
      <c r="Z32" s="9"/>
      <c r="AA32" s="43"/>
      <c r="AB32" s="41"/>
      <c r="AC32" s="41"/>
      <c r="AD32" s="52"/>
      <c r="AE32" s="52"/>
      <c r="AF32" s="52"/>
      <c r="AG32" s="22"/>
      <c r="AH32" s="49"/>
      <c r="AI32" s="44"/>
      <c r="AJ32" s="5"/>
      <c r="AK32" s="5"/>
      <c r="AL32" s="5"/>
      <c r="AM32" s="5"/>
    </row>
    <row r="33" spans="1:39" ht="15.75" customHeight="1">
      <c r="A33" s="7"/>
      <c r="B33" s="8"/>
      <c r="C33" s="17"/>
      <c r="D33" s="51"/>
      <c r="E33" s="18"/>
      <c r="F33" s="18"/>
      <c r="G33" s="11"/>
      <c r="H33" s="17"/>
      <c r="I33" s="11"/>
      <c r="J33" s="11"/>
      <c r="K33" s="101"/>
      <c r="L33" s="46"/>
      <c r="M33" s="62"/>
      <c r="N33" s="104"/>
      <c r="O33" s="46"/>
      <c r="P33" s="62"/>
      <c r="Q33" s="101"/>
      <c r="R33" s="46"/>
      <c r="S33" s="62"/>
      <c r="T33" s="104"/>
      <c r="U33" s="46"/>
      <c r="V33" s="62"/>
      <c r="W33" s="107"/>
      <c r="X33" s="9"/>
      <c r="Y33" s="9"/>
      <c r="Z33" s="9"/>
      <c r="AA33" s="43"/>
      <c r="AB33" s="41"/>
      <c r="AC33" s="41"/>
      <c r="AD33" s="52"/>
      <c r="AE33" s="52"/>
      <c r="AF33" s="52"/>
      <c r="AG33" s="22"/>
      <c r="AH33" s="49"/>
      <c r="AI33" s="44"/>
      <c r="AJ33" s="5"/>
      <c r="AK33" s="5"/>
      <c r="AL33" s="5"/>
      <c r="AM33" s="5"/>
    </row>
    <row r="34" spans="1:39" ht="15.75" customHeight="1">
      <c r="A34" s="7"/>
      <c r="B34" s="8"/>
      <c r="C34" s="17"/>
      <c r="D34" s="51"/>
      <c r="E34" s="18"/>
      <c r="F34" s="18"/>
      <c r="G34" s="11"/>
      <c r="H34" s="17"/>
      <c r="I34" s="11"/>
      <c r="J34" s="85"/>
      <c r="K34" s="101"/>
      <c r="L34" s="46"/>
      <c r="M34" s="62"/>
      <c r="N34" s="104"/>
      <c r="O34" s="46"/>
      <c r="P34" s="62"/>
      <c r="Q34" s="101"/>
      <c r="R34" s="46"/>
      <c r="S34" s="62"/>
      <c r="T34" s="104"/>
      <c r="U34" s="46"/>
      <c r="V34" s="62"/>
      <c r="W34" s="107"/>
      <c r="X34" s="9"/>
      <c r="Y34" s="9"/>
      <c r="Z34" s="9"/>
      <c r="AA34" s="43"/>
      <c r="AB34" s="41"/>
      <c r="AC34" s="41"/>
      <c r="AD34" s="52"/>
      <c r="AE34" s="52"/>
      <c r="AF34" s="52"/>
      <c r="AG34" s="22"/>
      <c r="AH34" s="49"/>
      <c r="AI34" s="44"/>
      <c r="AJ34" s="5"/>
      <c r="AK34" s="5"/>
      <c r="AL34" s="5"/>
      <c r="AM34" s="5"/>
    </row>
    <row r="35" spans="1:39" ht="15.75" customHeight="1">
      <c r="A35" s="7"/>
      <c r="B35" s="8"/>
      <c r="C35" s="17"/>
      <c r="D35" s="51"/>
      <c r="E35" s="18"/>
      <c r="F35" s="18"/>
      <c r="G35" s="11"/>
      <c r="H35" s="17"/>
      <c r="I35" s="11"/>
      <c r="J35" s="11"/>
      <c r="K35" s="101"/>
      <c r="L35" s="46"/>
      <c r="M35" s="62"/>
      <c r="N35" s="104"/>
      <c r="O35" s="46"/>
      <c r="P35" s="62"/>
      <c r="Q35" s="101"/>
      <c r="R35" s="46"/>
      <c r="S35" s="62"/>
      <c r="T35" s="104"/>
      <c r="U35" s="46"/>
      <c r="V35" s="62"/>
      <c r="W35" s="107"/>
      <c r="X35" s="9"/>
      <c r="Y35" s="9"/>
      <c r="Z35" s="9"/>
      <c r="AA35" s="43"/>
      <c r="AB35" s="41"/>
      <c r="AC35" s="41"/>
      <c r="AD35" s="52"/>
      <c r="AE35" s="52"/>
      <c r="AF35" s="52"/>
      <c r="AG35" s="22"/>
      <c r="AH35" s="49"/>
      <c r="AI35" s="44"/>
      <c r="AJ35" s="5"/>
      <c r="AK35" s="5"/>
      <c r="AL35" s="5"/>
      <c r="AM35" s="5"/>
    </row>
    <row r="36" spans="1:39" ht="3.75" customHeight="1" thickBot="1">
      <c r="A36" s="15"/>
      <c r="B36" s="16"/>
      <c r="C36" s="27"/>
      <c r="D36" s="87"/>
      <c r="E36" s="28"/>
      <c r="F36" s="28"/>
      <c r="G36" s="26"/>
      <c r="H36" s="27"/>
      <c r="I36" s="26"/>
      <c r="J36" s="25"/>
      <c r="K36" s="102"/>
      <c r="L36" s="47"/>
      <c r="M36" s="69"/>
      <c r="N36" s="105"/>
      <c r="O36" s="47"/>
      <c r="P36" s="69"/>
      <c r="Q36" s="105"/>
      <c r="R36" s="47"/>
      <c r="S36" s="69"/>
      <c r="T36" s="105"/>
      <c r="U36" s="47"/>
      <c r="V36" s="69"/>
      <c r="W36" s="10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3.5" thickTop="1">
      <c r="A37" s="5"/>
      <c r="B37" s="4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2.75">
      <c r="A38" s="5"/>
      <c r="B38" s="4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2.75">
      <c r="A39" s="5"/>
      <c r="B39" s="4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2.75">
      <c r="A40" s="5"/>
      <c r="B40" s="4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.75" customHeight="1">
      <c r="A41" s="5"/>
      <c r="B41" s="4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.75">
      <c r="A42" s="5"/>
      <c r="B42" s="4"/>
      <c r="C42" s="5"/>
      <c r="D42" s="5"/>
      <c r="E42" s="5"/>
      <c r="F42" s="5"/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.75">
      <c r="A43" s="5"/>
      <c r="B43" s="4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.75">
      <c r="A44" s="5"/>
      <c r="B44" s="4"/>
      <c r="C44" s="5"/>
      <c r="D44" s="5"/>
      <c r="E44" s="5"/>
      <c r="F44" s="5"/>
      <c r="G44" s="5"/>
      <c r="H44" s="5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.75">
      <c r="A45" s="5"/>
      <c r="B45" s="4"/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.75" customHeight="1">
      <c r="A46" s="5"/>
      <c r="B46" s="4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.75">
      <c r="A47" s="5"/>
      <c r="B47" s="4"/>
      <c r="C47" s="5"/>
      <c r="D47" s="5"/>
      <c r="E47" s="5"/>
      <c r="F47" s="5"/>
      <c r="G47" s="5"/>
      <c r="H47" s="5"/>
      <c r="I47" s="5"/>
      <c r="J47" s="5"/>
      <c r="K47" s="4"/>
      <c r="L47" s="4"/>
      <c r="M47" s="4"/>
      <c r="N47" s="4"/>
      <c r="O47" s="4"/>
      <c r="P47" s="4"/>
      <c r="Q47" s="4"/>
      <c r="R47" s="4"/>
      <c r="S47" s="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.75">
      <c r="A48" s="5"/>
      <c r="B48" s="4"/>
      <c r="C48" s="5"/>
      <c r="D48" s="5"/>
      <c r="E48" s="5"/>
      <c r="F48" s="5"/>
      <c r="G48" s="5"/>
      <c r="H48" s="5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.75">
      <c r="A49" s="5"/>
      <c r="B49" s="4"/>
      <c r="C49" s="5"/>
      <c r="D49" s="5"/>
      <c r="E49" s="5"/>
      <c r="F49" s="5"/>
      <c r="G49" s="5"/>
      <c r="H49" s="5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19" ht="12.75">
      <c r="A50" s="5"/>
      <c r="B50" s="4"/>
      <c r="C50" s="5"/>
      <c r="D50" s="5"/>
      <c r="E50" s="5"/>
      <c r="F50" s="5"/>
      <c r="G50" s="5"/>
      <c r="H50" s="5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</row>
    <row r="51" spans="1:19" ht="12.75" customHeight="1">
      <c r="A51" s="5"/>
      <c r="B51" s="4"/>
      <c r="C51" s="5"/>
      <c r="D51" s="5"/>
      <c r="E51" s="5"/>
      <c r="F51" s="5"/>
      <c r="G51" s="5"/>
      <c r="H51" s="5"/>
      <c r="I51" s="5"/>
      <c r="J51" s="5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5"/>
      <c r="B52" s="4"/>
      <c r="C52" s="5"/>
      <c r="D52" s="5"/>
      <c r="E52" s="5"/>
      <c r="F52" s="5"/>
      <c r="G52" s="5"/>
      <c r="H52" s="5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5"/>
      <c r="B53" s="4"/>
      <c r="C53" s="5"/>
      <c r="D53" s="5"/>
      <c r="E53" s="5"/>
      <c r="F53" s="5"/>
      <c r="G53" s="5"/>
      <c r="H53" s="5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5"/>
      <c r="B54" s="4"/>
      <c r="C54" s="5"/>
      <c r="D54" s="5"/>
      <c r="E54" s="5"/>
      <c r="F54" s="5"/>
      <c r="G54" s="5"/>
      <c r="H54" s="5"/>
      <c r="I54" s="5"/>
      <c r="J54" s="5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5"/>
      <c r="B55" s="4"/>
      <c r="C55" s="5"/>
      <c r="D55" s="5"/>
      <c r="E55" s="5"/>
      <c r="F55" s="5"/>
      <c r="G55" s="5"/>
      <c r="H55" s="5"/>
      <c r="I55" s="5"/>
      <c r="J55" s="5"/>
      <c r="K55" s="4"/>
      <c r="L55" s="4"/>
      <c r="M55" s="4"/>
      <c r="N55" s="4"/>
      <c r="O55" s="4"/>
      <c r="P55" s="4"/>
      <c r="Q55" s="4"/>
      <c r="R55" s="4"/>
      <c r="S55" s="4"/>
    </row>
    <row r="56" spans="1:19" ht="12.75" customHeight="1">
      <c r="A56" s="5"/>
      <c r="B56" s="4"/>
      <c r="C56" s="5"/>
      <c r="D56" s="5"/>
      <c r="E56" s="5"/>
      <c r="F56" s="5"/>
      <c r="G56" s="5"/>
      <c r="H56" s="5"/>
      <c r="I56" s="5"/>
      <c r="J56" s="5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5"/>
      <c r="B57" s="4"/>
      <c r="C57" s="5"/>
      <c r="D57" s="5"/>
      <c r="E57" s="5"/>
      <c r="F57" s="5"/>
      <c r="G57" s="5"/>
      <c r="H57" s="5"/>
      <c r="I57" s="5"/>
      <c r="J57" s="5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</row>
    <row r="66" spans="1:19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</row>
    <row r="71" spans="1:19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</row>
    <row r="81" spans="1:19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</row>
    <row r="86" spans="1:19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</sheetData>
  <sheetProtection/>
  <mergeCells count="6">
    <mergeCell ref="C4:H4"/>
    <mergeCell ref="C19:H19"/>
    <mergeCell ref="A1:W1"/>
    <mergeCell ref="A2:W2"/>
    <mergeCell ref="A3:E3"/>
    <mergeCell ref="K3:W3"/>
  </mergeCells>
  <printOptions/>
  <pageMargins left="0.1968503937007874" right="0.1968503937007874" top="0.1968503937007874" bottom="0.3937007874015748" header="0.5118110236220472" footer="0.1968503937007874"/>
  <pageSetup horizontalDpi="600" verticalDpi="600" orientation="landscape" paperSize="9" scale="105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15</v>
      </c>
      <c r="B1" t="s">
        <v>16</v>
      </c>
      <c r="C1" s="86" t="s">
        <v>65</v>
      </c>
    </row>
    <row r="2" spans="2:3" ht="12.75">
      <c r="B2" t="s">
        <v>17</v>
      </c>
      <c r="C2" s="86" t="s">
        <v>45</v>
      </c>
    </row>
    <row r="3" spans="1:3" ht="12.75">
      <c r="A3" t="s">
        <v>18</v>
      </c>
      <c r="B3" t="s">
        <v>19</v>
      </c>
      <c r="C3" s="86" t="s">
        <v>66</v>
      </c>
    </row>
    <row r="4" spans="2:3" ht="12.75">
      <c r="B4" t="s">
        <v>20</v>
      </c>
      <c r="C4" s="86" t="s">
        <v>69</v>
      </c>
    </row>
    <row r="5" spans="2:3" ht="12.75">
      <c r="B5" t="s">
        <v>21</v>
      </c>
      <c r="C5" s="86" t="s">
        <v>70</v>
      </c>
    </row>
    <row r="6" spans="2:3" ht="12.75">
      <c r="B6" t="s">
        <v>22</v>
      </c>
      <c r="C6" s="86" t="s">
        <v>210</v>
      </c>
    </row>
    <row r="7" spans="1:3" ht="12.75">
      <c r="A7" s="86" t="s">
        <v>24</v>
      </c>
      <c r="B7" s="86" t="s">
        <v>25</v>
      </c>
      <c r="C7" s="86" t="s">
        <v>67</v>
      </c>
    </row>
    <row r="8" spans="2:3" ht="12.75">
      <c r="B8" s="86" t="s">
        <v>26</v>
      </c>
      <c r="C8" s="86" t="s">
        <v>68</v>
      </c>
    </row>
    <row r="9" spans="1:3" ht="12.75">
      <c r="A9" s="86" t="s">
        <v>27</v>
      </c>
      <c r="B9" s="89" t="s">
        <v>28</v>
      </c>
      <c r="C9" s="86" t="s">
        <v>11</v>
      </c>
    </row>
    <row r="10" spans="2:3" ht="12.75">
      <c r="B10" s="89" t="s">
        <v>29</v>
      </c>
      <c r="C10" s="86" t="s">
        <v>39</v>
      </c>
    </row>
    <row r="11" spans="2:3" ht="12.75">
      <c r="B11" s="89" t="s">
        <v>30</v>
      </c>
      <c r="C11" s="86" t="s">
        <v>58</v>
      </c>
    </row>
    <row r="12" spans="2:3" ht="12.75">
      <c r="B12" s="89" t="s">
        <v>31</v>
      </c>
      <c r="C12" s="86" t="s">
        <v>42</v>
      </c>
    </row>
    <row r="13" spans="2:3" ht="12.75">
      <c r="B13" s="89" t="s">
        <v>28</v>
      </c>
      <c r="C13" s="86" t="s">
        <v>9</v>
      </c>
    </row>
    <row r="14" spans="2:3" ht="12.75">
      <c r="B14" s="89" t="s">
        <v>29</v>
      </c>
      <c r="C14" s="86" t="s">
        <v>40</v>
      </c>
    </row>
    <row r="15" spans="2:3" ht="12.75">
      <c r="B15" s="89" t="s">
        <v>30</v>
      </c>
      <c r="C15" s="86" t="s">
        <v>43</v>
      </c>
    </row>
    <row r="16" spans="2:3" ht="12.75">
      <c r="B16" s="89" t="s">
        <v>31</v>
      </c>
      <c r="C16" s="8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AF35"/>
  <sheetViews>
    <sheetView view="pageBreakPreview" zoomScale="175" zoomScaleSheetLayoutView="175" zoomScalePageLayoutView="0" workbookViewId="0" topLeftCell="A7">
      <selection activeCell="A26" sqref="A2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1.57421875" style="1" customWidth="1"/>
    <col min="5" max="5" width="9.8515625" style="1" hidden="1" customWidth="1"/>
    <col min="6" max="6" width="7.421875" style="159" customWidth="1"/>
    <col min="7" max="7" width="19.7109375" style="1" hidden="1" customWidth="1"/>
    <col min="8" max="8" width="24.28125" style="1" customWidth="1"/>
    <col min="9" max="9" width="15.7109375" style="1" hidden="1" customWidth="1"/>
    <col min="10" max="10" width="0.85546875" style="1" hidden="1" customWidth="1"/>
    <col min="11" max="11" width="7.8515625" style="1" customWidth="1"/>
    <col min="12" max="12" width="7.28125" style="1" hidden="1" customWidth="1"/>
    <col min="13" max="13" width="2.8515625" style="172" customWidth="1"/>
    <col min="14" max="14" width="6.8515625" style="1" customWidth="1"/>
    <col min="15" max="15" width="5.00390625" style="159" customWidth="1"/>
    <col min="16" max="16" width="8.0039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9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24" customHeight="1">
      <c r="A2" s="206" t="str">
        <f>N_sor1</f>
        <v>I этап Кубка СКР среди юниоров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27" customHeight="1">
      <c r="A3" s="206" t="str">
        <f>N_sor2</f>
        <v>по конькобежному спорту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39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208" t="str">
        <f>D_d2</f>
        <v>12 октября 2013г.</v>
      </c>
      <c r="J4" s="209"/>
      <c r="K4" s="209"/>
      <c r="L4" s="209"/>
      <c r="M4" s="209"/>
      <c r="N4" s="209"/>
      <c r="O4" s="209"/>
      <c r="P4" s="209"/>
    </row>
    <row r="5" spans="2:32" ht="30" customHeight="1">
      <c r="B5" s="34"/>
      <c r="C5" s="204" t="str">
        <f>N_un</f>
        <v>Юниоры</v>
      </c>
      <c r="D5" s="204"/>
      <c r="E5" s="204"/>
      <c r="F5" s="204"/>
      <c r="G5" s="204"/>
      <c r="H5" s="204"/>
      <c r="I5" s="204"/>
      <c r="J5" s="34"/>
      <c r="K5" s="39" t="s">
        <v>162</v>
      </c>
      <c r="L5" s="34"/>
      <c r="M5" s="168"/>
      <c r="N5" s="34"/>
      <c r="O5" s="156"/>
      <c r="P5" s="34"/>
      <c r="Q5" s="4"/>
      <c r="R5" s="5">
        <v>37.5</v>
      </c>
      <c r="S5" s="5">
        <v>35.4</v>
      </c>
      <c r="T5" s="5"/>
      <c r="U5" s="5"/>
      <c r="V5" s="5"/>
      <c r="W5" s="5"/>
      <c r="X5" s="12"/>
      <c r="Y5" s="5"/>
      <c r="Z5" s="5"/>
      <c r="AA5" s="5"/>
      <c r="AB5" s="5"/>
      <c r="AC5" s="5"/>
      <c r="AD5" s="5"/>
      <c r="AE5" s="5"/>
      <c r="AF5" s="5"/>
    </row>
    <row r="6" spans="1:32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1</v>
      </c>
      <c r="F6" s="2" t="s">
        <v>1</v>
      </c>
      <c r="G6" s="2" t="s">
        <v>13</v>
      </c>
      <c r="H6" s="2" t="s">
        <v>52</v>
      </c>
      <c r="I6" s="2" t="s">
        <v>7</v>
      </c>
      <c r="J6" s="2"/>
      <c r="K6" s="21" t="s">
        <v>3</v>
      </c>
      <c r="L6" s="21" t="s">
        <v>8</v>
      </c>
      <c r="M6" s="169"/>
      <c r="N6" s="21" t="s">
        <v>12</v>
      </c>
      <c r="O6" s="2" t="s">
        <v>8</v>
      </c>
      <c r="P6" s="2" t="s">
        <v>5</v>
      </c>
      <c r="Q6" s="4"/>
      <c r="R6" s="40"/>
      <c r="S6" s="40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5"/>
      <c r="AF6" s="5"/>
    </row>
    <row r="7" spans="1:32" ht="14.25" customHeight="1" thickTop="1">
      <c r="A7" s="9">
        <v>1</v>
      </c>
      <c r="B7" s="58">
        <v>116</v>
      </c>
      <c r="C7" s="58" t="s">
        <v>71</v>
      </c>
      <c r="D7" s="66" t="s">
        <v>197</v>
      </c>
      <c r="E7" s="67">
        <v>35265</v>
      </c>
      <c r="F7" s="58" t="s">
        <v>38</v>
      </c>
      <c r="G7" s="64" t="s">
        <v>38</v>
      </c>
      <c r="H7" s="23" t="s">
        <v>85</v>
      </c>
      <c r="I7" s="23" t="s">
        <v>85</v>
      </c>
      <c r="J7" s="88" t="s">
        <v>85</v>
      </c>
      <c r="K7" s="197">
        <v>37.18</v>
      </c>
      <c r="L7" s="53"/>
      <c r="M7" s="170"/>
      <c r="N7" s="196">
        <f>K7-K$7</f>
        <v>0</v>
      </c>
      <c r="O7" s="162">
        <v>100</v>
      </c>
      <c r="P7" s="9" t="s">
        <v>51</v>
      </c>
      <c r="Q7" s="4"/>
      <c r="R7" s="40"/>
      <c r="S7" s="162"/>
      <c r="T7" s="5"/>
      <c r="U7" s="5"/>
      <c r="V7" s="5"/>
      <c r="W7" s="5"/>
      <c r="X7" s="12"/>
      <c r="Y7" s="5"/>
      <c r="Z7" s="5"/>
      <c r="AA7" s="5"/>
      <c r="AB7" s="5"/>
      <c r="AC7" s="5"/>
      <c r="AD7" s="5"/>
      <c r="AE7" s="5"/>
      <c r="AF7" s="5"/>
    </row>
    <row r="8" spans="1:32" ht="14.25" customHeight="1">
      <c r="A8" s="9">
        <v>2</v>
      </c>
      <c r="B8" s="12">
        <v>136</v>
      </c>
      <c r="C8" s="12" t="s">
        <v>74</v>
      </c>
      <c r="D8" s="35" t="s">
        <v>198</v>
      </c>
      <c r="E8" s="63">
        <v>34573</v>
      </c>
      <c r="F8" s="12" t="s">
        <v>51</v>
      </c>
      <c r="G8" s="23" t="s">
        <v>51</v>
      </c>
      <c r="H8" s="23" t="s">
        <v>154</v>
      </c>
      <c r="I8" s="23" t="s">
        <v>154</v>
      </c>
      <c r="J8" s="22" t="s">
        <v>154</v>
      </c>
      <c r="K8" s="198">
        <v>37.3</v>
      </c>
      <c r="L8" s="44"/>
      <c r="M8" s="170"/>
      <c r="N8" s="157">
        <f aca="true" t="shared" si="0" ref="N8:N22">K8-K$7</f>
        <v>0.11999999999999744</v>
      </c>
      <c r="O8" s="162">
        <v>80</v>
      </c>
      <c r="P8" s="9" t="s">
        <v>51</v>
      </c>
      <c r="Q8" s="4"/>
      <c r="R8" s="40"/>
      <c r="S8" s="162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5"/>
    </row>
    <row r="9" spans="1:32" ht="14.25" customHeight="1">
      <c r="A9" s="9">
        <v>3</v>
      </c>
      <c r="B9" s="12">
        <v>137</v>
      </c>
      <c r="C9" s="12" t="s">
        <v>74</v>
      </c>
      <c r="D9" s="35" t="s">
        <v>194</v>
      </c>
      <c r="E9" s="63">
        <v>35078</v>
      </c>
      <c r="F9" s="12" t="s">
        <v>51</v>
      </c>
      <c r="G9" s="23" t="s">
        <v>51</v>
      </c>
      <c r="H9" s="23" t="s">
        <v>154</v>
      </c>
      <c r="I9" s="23" t="s">
        <v>154</v>
      </c>
      <c r="J9" s="22" t="s">
        <v>154</v>
      </c>
      <c r="K9" s="198">
        <v>37.79</v>
      </c>
      <c r="L9" s="44"/>
      <c r="M9" s="170"/>
      <c r="N9" s="157">
        <f t="shared" si="0"/>
        <v>0.6099999999999994</v>
      </c>
      <c r="O9" s="162">
        <v>70</v>
      </c>
      <c r="P9" s="9" t="str">
        <f aca="true" t="shared" si="1" ref="P9:P22">IF(K9&lt;=41,"КМС",IF(K9&lt;=43.4,"I разр.",IF(K9&lt;=46.2,"II разр.",IF(K9&lt;=49.7,"III разр.",IF(K9&lt;=53.9,"I юн.",IF(K9&lt;=59.5,"II юн.",IF(K9&lt;=66.5,"III юн.","")))))))</f>
        <v>КМС</v>
      </c>
      <c r="Q9" s="4"/>
      <c r="R9" s="40"/>
      <c r="S9" s="162"/>
      <c r="T9" s="5"/>
      <c r="U9" s="5"/>
      <c r="V9" s="5"/>
      <c r="W9" s="5"/>
      <c r="X9" s="12"/>
      <c r="Y9" s="5"/>
      <c r="Z9" s="5"/>
      <c r="AA9" s="5"/>
      <c r="AB9" s="5"/>
      <c r="AC9" s="5"/>
      <c r="AD9" s="5"/>
      <c r="AE9" s="5"/>
      <c r="AF9" s="5"/>
    </row>
    <row r="10" spans="1:32" ht="14.25" customHeight="1">
      <c r="A10" s="9">
        <v>4</v>
      </c>
      <c r="B10" s="12">
        <v>118</v>
      </c>
      <c r="C10" s="12" t="s">
        <v>71</v>
      </c>
      <c r="D10" s="35" t="s">
        <v>191</v>
      </c>
      <c r="E10" s="63">
        <v>34681</v>
      </c>
      <c r="F10" s="12" t="s">
        <v>38</v>
      </c>
      <c r="G10" s="23" t="s">
        <v>38</v>
      </c>
      <c r="H10" s="23" t="s">
        <v>85</v>
      </c>
      <c r="I10" s="23" t="s">
        <v>85</v>
      </c>
      <c r="J10" s="22" t="s">
        <v>85</v>
      </c>
      <c r="K10" s="198">
        <v>37.9</v>
      </c>
      <c r="L10" s="44"/>
      <c r="M10" s="170"/>
      <c r="N10" s="157">
        <f t="shared" si="0"/>
        <v>0.7199999999999989</v>
      </c>
      <c r="O10" s="162">
        <v>60</v>
      </c>
      <c r="P10" s="9" t="str">
        <f t="shared" si="1"/>
        <v>КМС</v>
      </c>
      <c r="Q10" s="4"/>
      <c r="R10" s="40"/>
      <c r="S10" s="162"/>
      <c r="T10" s="5"/>
      <c r="U10" s="5"/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</row>
    <row r="11" spans="1:32" ht="14.25" customHeight="1">
      <c r="A11" s="9">
        <v>5</v>
      </c>
      <c r="B11" s="12">
        <v>114</v>
      </c>
      <c r="C11" s="12" t="s">
        <v>71</v>
      </c>
      <c r="D11" s="35" t="s">
        <v>195</v>
      </c>
      <c r="E11" s="63">
        <v>34919</v>
      </c>
      <c r="F11" s="12" t="s">
        <v>51</v>
      </c>
      <c r="G11" s="23" t="s">
        <v>51</v>
      </c>
      <c r="H11" s="23" t="s">
        <v>85</v>
      </c>
      <c r="I11" s="23" t="s">
        <v>85</v>
      </c>
      <c r="J11" s="22" t="s">
        <v>85</v>
      </c>
      <c r="K11" s="198">
        <v>37.93</v>
      </c>
      <c r="L11" s="44"/>
      <c r="M11" s="170"/>
      <c r="N11" s="157">
        <f t="shared" si="0"/>
        <v>0.75</v>
      </c>
      <c r="O11" s="162">
        <v>50</v>
      </c>
      <c r="P11" s="9" t="str">
        <f t="shared" si="1"/>
        <v>КМС</v>
      </c>
      <c r="Q11" s="4"/>
      <c r="R11" s="40"/>
      <c r="S11" s="162"/>
      <c r="T11" s="5"/>
      <c r="U11" s="5"/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</row>
    <row r="12" spans="1:32" ht="14.25" customHeight="1">
      <c r="A12" s="9">
        <v>6</v>
      </c>
      <c r="B12" s="12">
        <v>117</v>
      </c>
      <c r="C12" s="12" t="s">
        <v>74</v>
      </c>
      <c r="D12" s="35" t="s">
        <v>196</v>
      </c>
      <c r="E12" s="63">
        <v>35307</v>
      </c>
      <c r="F12" s="12" t="s">
        <v>38</v>
      </c>
      <c r="G12" s="23" t="s">
        <v>38</v>
      </c>
      <c r="H12" s="23" t="s">
        <v>85</v>
      </c>
      <c r="I12" s="23" t="s">
        <v>85</v>
      </c>
      <c r="J12" s="22" t="s">
        <v>85</v>
      </c>
      <c r="K12" s="198">
        <v>37.98</v>
      </c>
      <c r="L12" s="44"/>
      <c r="M12" s="170"/>
      <c r="N12" s="157">
        <f t="shared" si="0"/>
        <v>0.7999999999999972</v>
      </c>
      <c r="O12" s="162">
        <v>45</v>
      </c>
      <c r="P12" s="9" t="str">
        <f t="shared" si="1"/>
        <v>КМС</v>
      </c>
      <c r="Q12" s="4"/>
      <c r="R12" s="40"/>
      <c r="S12" s="162"/>
      <c r="T12" s="5"/>
      <c r="U12" s="5"/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</row>
    <row r="13" spans="1:32" ht="14.25" customHeight="1">
      <c r="A13" s="9">
        <v>7</v>
      </c>
      <c r="B13" s="12">
        <v>128</v>
      </c>
      <c r="C13" s="12" t="s">
        <v>71</v>
      </c>
      <c r="D13" s="35" t="s">
        <v>193</v>
      </c>
      <c r="E13" s="63">
        <v>35522</v>
      </c>
      <c r="F13" s="12" t="s">
        <v>51</v>
      </c>
      <c r="G13" s="23" t="s">
        <v>51</v>
      </c>
      <c r="H13" s="23" t="s">
        <v>73</v>
      </c>
      <c r="I13" s="23" t="s">
        <v>73</v>
      </c>
      <c r="J13" s="22" t="s">
        <v>73</v>
      </c>
      <c r="K13" s="198">
        <v>38.41</v>
      </c>
      <c r="L13" s="44"/>
      <c r="M13" s="166">
        <v>4</v>
      </c>
      <c r="N13" s="157">
        <f t="shared" si="0"/>
        <v>1.2299999999999969</v>
      </c>
      <c r="O13" s="162">
        <v>40</v>
      </c>
      <c r="P13" s="9" t="str">
        <f t="shared" si="1"/>
        <v>КМС</v>
      </c>
      <c r="Q13" s="4"/>
      <c r="R13" s="40"/>
      <c r="S13" s="162"/>
      <c r="T13" s="5"/>
      <c r="U13" s="5"/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</row>
    <row r="14" spans="1:32" ht="14.25" customHeight="1">
      <c r="A14" s="9">
        <v>8</v>
      </c>
      <c r="B14" s="12">
        <v>112</v>
      </c>
      <c r="C14" s="12" t="s">
        <v>74</v>
      </c>
      <c r="D14" s="35" t="s">
        <v>192</v>
      </c>
      <c r="E14" s="63">
        <v>35619</v>
      </c>
      <c r="F14" s="12" t="s">
        <v>51</v>
      </c>
      <c r="G14" s="23" t="s">
        <v>51</v>
      </c>
      <c r="H14" s="23" t="s">
        <v>82</v>
      </c>
      <c r="I14" s="23" t="s">
        <v>82</v>
      </c>
      <c r="J14" s="22" t="s">
        <v>82</v>
      </c>
      <c r="K14" s="198">
        <v>38.41</v>
      </c>
      <c r="L14" s="44"/>
      <c r="M14" s="166">
        <v>8</v>
      </c>
      <c r="N14" s="157">
        <f t="shared" si="0"/>
        <v>1.2299999999999969</v>
      </c>
      <c r="O14" s="162">
        <v>36</v>
      </c>
      <c r="P14" s="9" t="str">
        <f t="shared" si="1"/>
        <v>КМС</v>
      </c>
      <c r="Q14" s="4"/>
      <c r="R14" s="40"/>
      <c r="S14" s="162"/>
      <c r="T14" s="5"/>
      <c r="U14" s="5"/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</row>
    <row r="15" spans="1:32" ht="14.25" customHeight="1">
      <c r="A15" s="9">
        <v>9</v>
      </c>
      <c r="B15" s="12">
        <v>115</v>
      </c>
      <c r="C15" s="12" t="s">
        <v>71</v>
      </c>
      <c r="D15" s="35" t="s">
        <v>189</v>
      </c>
      <c r="E15" s="63">
        <v>35175</v>
      </c>
      <c r="F15" s="12" t="s">
        <v>38</v>
      </c>
      <c r="G15" s="23" t="s">
        <v>38</v>
      </c>
      <c r="H15" s="23" t="s">
        <v>85</v>
      </c>
      <c r="I15" s="23" t="s">
        <v>85</v>
      </c>
      <c r="J15" s="22" t="s">
        <v>85</v>
      </c>
      <c r="K15" s="198">
        <v>38.72</v>
      </c>
      <c r="L15" s="44"/>
      <c r="M15" s="170"/>
      <c r="N15" s="157">
        <f t="shared" si="0"/>
        <v>1.5399999999999991</v>
      </c>
      <c r="O15" s="162">
        <v>32</v>
      </c>
      <c r="P15" s="9" t="str">
        <f t="shared" si="1"/>
        <v>КМС</v>
      </c>
      <c r="Q15" s="4"/>
      <c r="R15" s="40"/>
      <c r="S15" s="162"/>
      <c r="T15" s="5"/>
      <c r="U15" s="5"/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</row>
    <row r="16" spans="1:32" ht="14.25" customHeight="1">
      <c r="A16" s="9">
        <v>10</v>
      </c>
      <c r="B16" s="12">
        <v>108</v>
      </c>
      <c r="C16" s="12" t="s">
        <v>74</v>
      </c>
      <c r="D16" s="35" t="s">
        <v>188</v>
      </c>
      <c r="E16" s="63">
        <v>34566</v>
      </c>
      <c r="F16" s="12" t="s">
        <v>38</v>
      </c>
      <c r="G16" s="23" t="s">
        <v>38</v>
      </c>
      <c r="H16" s="23" t="s">
        <v>82</v>
      </c>
      <c r="I16" s="23" t="s">
        <v>82</v>
      </c>
      <c r="J16" s="22" t="s">
        <v>82</v>
      </c>
      <c r="K16" s="198">
        <v>38.83</v>
      </c>
      <c r="L16" s="44"/>
      <c r="M16" s="170"/>
      <c r="N16" s="157">
        <f t="shared" si="0"/>
        <v>1.6499999999999986</v>
      </c>
      <c r="O16" s="162">
        <v>28</v>
      </c>
      <c r="P16" s="9" t="str">
        <f t="shared" si="1"/>
        <v>КМС</v>
      </c>
      <c r="Q16" s="4"/>
      <c r="R16" s="40"/>
      <c r="S16" s="162"/>
      <c r="T16" s="5"/>
      <c r="U16" s="5"/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</row>
    <row r="17" spans="1:32" ht="14.25" customHeight="1">
      <c r="A17" s="9">
        <v>11</v>
      </c>
      <c r="B17" s="12">
        <v>121</v>
      </c>
      <c r="C17" s="12" t="s">
        <v>71</v>
      </c>
      <c r="D17" s="35" t="s">
        <v>187</v>
      </c>
      <c r="E17" s="63">
        <v>34998</v>
      </c>
      <c r="F17" s="12" t="s">
        <v>38</v>
      </c>
      <c r="G17" s="23" t="s">
        <v>38</v>
      </c>
      <c r="H17" s="23" t="s">
        <v>78</v>
      </c>
      <c r="I17" s="23" t="s">
        <v>78</v>
      </c>
      <c r="J17" s="22" t="s">
        <v>78</v>
      </c>
      <c r="K17" s="198">
        <v>39.04</v>
      </c>
      <c r="L17" s="44"/>
      <c r="M17" s="170"/>
      <c r="N17" s="157">
        <f t="shared" si="0"/>
        <v>1.8599999999999994</v>
      </c>
      <c r="O17" s="162">
        <v>24</v>
      </c>
      <c r="P17" s="9" t="str">
        <f t="shared" si="1"/>
        <v>КМС</v>
      </c>
      <c r="Q17" s="4"/>
      <c r="R17" s="40"/>
      <c r="S17" s="162"/>
      <c r="T17" s="5"/>
      <c r="U17" s="5"/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</row>
    <row r="18" spans="1:32" ht="14.25" customHeight="1">
      <c r="A18" s="9">
        <v>12</v>
      </c>
      <c r="B18" s="12">
        <v>113</v>
      </c>
      <c r="C18" s="12" t="s">
        <v>74</v>
      </c>
      <c r="D18" s="35" t="s">
        <v>190</v>
      </c>
      <c r="E18" s="63">
        <v>35004</v>
      </c>
      <c r="F18" s="12" t="s">
        <v>38</v>
      </c>
      <c r="G18" s="23" t="s">
        <v>38</v>
      </c>
      <c r="H18" s="23" t="s">
        <v>85</v>
      </c>
      <c r="I18" s="23" t="s">
        <v>85</v>
      </c>
      <c r="J18" s="22" t="s">
        <v>85</v>
      </c>
      <c r="K18" s="198">
        <v>39.72</v>
      </c>
      <c r="L18" s="44"/>
      <c r="M18" s="173"/>
      <c r="N18" s="157">
        <f t="shared" si="0"/>
        <v>2.539999999999999</v>
      </c>
      <c r="O18" s="162">
        <v>21</v>
      </c>
      <c r="P18" s="9" t="str">
        <f t="shared" si="1"/>
        <v>КМС</v>
      </c>
      <c r="Q18" s="4"/>
      <c r="R18" s="40"/>
      <c r="S18" s="162"/>
      <c r="T18" s="5"/>
      <c r="U18" s="5"/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</row>
    <row r="19" spans="1:32" ht="14.25" customHeight="1">
      <c r="A19" s="9">
        <v>13</v>
      </c>
      <c r="B19" s="12">
        <v>133</v>
      </c>
      <c r="C19" s="12" t="s">
        <v>71</v>
      </c>
      <c r="D19" s="35" t="s">
        <v>122</v>
      </c>
      <c r="E19" s="63">
        <v>34909</v>
      </c>
      <c r="F19" s="12"/>
      <c r="G19" s="23"/>
      <c r="H19" s="23" t="s">
        <v>73</v>
      </c>
      <c r="I19" s="23" t="s">
        <v>73</v>
      </c>
      <c r="J19" s="22" t="s">
        <v>73</v>
      </c>
      <c r="K19" s="198">
        <v>40.94</v>
      </c>
      <c r="L19" s="44"/>
      <c r="M19" s="170"/>
      <c r="N19" s="157">
        <f t="shared" si="0"/>
        <v>3.759999999999998</v>
      </c>
      <c r="O19" s="162">
        <v>18</v>
      </c>
      <c r="P19" s="9" t="str">
        <f t="shared" si="1"/>
        <v>КМС</v>
      </c>
      <c r="Q19" s="4"/>
      <c r="R19" s="40"/>
      <c r="S19" s="162"/>
      <c r="T19" s="5"/>
      <c r="U19" s="5"/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</row>
    <row r="20" spans="1:32" ht="14.25" customHeight="1">
      <c r="A20" s="9">
        <v>14</v>
      </c>
      <c r="B20" s="12">
        <v>139</v>
      </c>
      <c r="C20" s="12" t="s">
        <v>71</v>
      </c>
      <c r="D20" s="35" t="s">
        <v>184</v>
      </c>
      <c r="E20" s="63">
        <v>34853</v>
      </c>
      <c r="F20" s="12" t="s">
        <v>50</v>
      </c>
      <c r="G20" s="23" t="s">
        <v>50</v>
      </c>
      <c r="H20" s="23" t="s">
        <v>100</v>
      </c>
      <c r="I20" s="23" t="s">
        <v>100</v>
      </c>
      <c r="J20" s="22" t="s">
        <v>100</v>
      </c>
      <c r="K20" s="198">
        <v>41.9</v>
      </c>
      <c r="L20" s="44"/>
      <c r="M20" s="170"/>
      <c r="N20" s="157">
        <f t="shared" si="0"/>
        <v>4.719999999999999</v>
      </c>
      <c r="O20" s="162">
        <v>16</v>
      </c>
      <c r="P20" s="9" t="str">
        <f t="shared" si="1"/>
        <v>I разр.</v>
      </c>
      <c r="Q20" s="4"/>
      <c r="R20" s="40"/>
      <c r="S20" s="162"/>
      <c r="T20" s="5"/>
      <c r="U20" s="5"/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</row>
    <row r="21" spans="1:32" ht="14.25" customHeight="1">
      <c r="A21" s="9">
        <v>15</v>
      </c>
      <c r="B21" s="12">
        <v>140</v>
      </c>
      <c r="C21" s="12" t="s">
        <v>74</v>
      </c>
      <c r="D21" s="35" t="s">
        <v>186</v>
      </c>
      <c r="E21" s="63">
        <v>34694</v>
      </c>
      <c r="F21" s="12" t="s">
        <v>50</v>
      </c>
      <c r="G21" s="23" t="s">
        <v>50</v>
      </c>
      <c r="H21" s="23" t="s">
        <v>128</v>
      </c>
      <c r="I21" s="23" t="s">
        <v>128</v>
      </c>
      <c r="J21" s="22" t="s">
        <v>128</v>
      </c>
      <c r="K21" s="198">
        <v>42.62</v>
      </c>
      <c r="L21" s="44"/>
      <c r="M21" s="170"/>
      <c r="N21" s="157">
        <f t="shared" si="0"/>
        <v>5.439999999999998</v>
      </c>
      <c r="O21" s="162">
        <v>14</v>
      </c>
      <c r="P21" s="9" t="str">
        <f t="shared" si="1"/>
        <v>I разр.</v>
      </c>
      <c r="Q21" s="4"/>
      <c r="R21" s="40"/>
      <c r="S21" s="162"/>
      <c r="T21" s="5"/>
      <c r="U21" s="5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</row>
    <row r="22" spans="1:32" ht="14.25" customHeight="1">
      <c r="A22" s="9">
        <v>16</v>
      </c>
      <c r="B22" s="12">
        <v>122</v>
      </c>
      <c r="C22" s="12" t="s">
        <v>74</v>
      </c>
      <c r="D22" s="35" t="s">
        <v>185</v>
      </c>
      <c r="E22" s="63">
        <v>35222</v>
      </c>
      <c r="F22" s="12" t="s">
        <v>50</v>
      </c>
      <c r="G22" s="23" t="s">
        <v>50</v>
      </c>
      <c r="H22" s="23" t="s">
        <v>78</v>
      </c>
      <c r="I22" s="23" t="s">
        <v>78</v>
      </c>
      <c r="J22" s="22" t="s">
        <v>78</v>
      </c>
      <c r="K22" s="198">
        <v>44.29</v>
      </c>
      <c r="L22" s="44"/>
      <c r="M22" s="170"/>
      <c r="N22" s="157">
        <f t="shared" si="0"/>
        <v>7.109999999999999</v>
      </c>
      <c r="O22" s="162">
        <v>12</v>
      </c>
      <c r="P22" s="9" t="str">
        <f t="shared" si="1"/>
        <v>II разр.</v>
      </c>
      <c r="Q22" s="4"/>
      <c r="R22" s="40"/>
      <c r="S22" s="162"/>
      <c r="T22" s="5"/>
      <c r="U22" s="5"/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</row>
    <row r="23" spans="1:16" ht="9.75" customHeight="1" thickBot="1">
      <c r="A23" s="71"/>
      <c r="B23" s="72"/>
      <c r="C23" s="72"/>
      <c r="D23" s="73"/>
      <c r="E23" s="75"/>
      <c r="F23" s="75"/>
      <c r="G23" s="76"/>
      <c r="H23" s="73"/>
      <c r="I23" s="76"/>
      <c r="J23" s="78"/>
      <c r="K23" s="132"/>
      <c r="L23" s="80"/>
      <c r="M23" s="171"/>
      <c r="N23" s="133"/>
      <c r="O23" s="158"/>
      <c r="P23" s="71"/>
    </row>
    <row r="24" ht="13.5" thickTop="1"/>
    <row r="25" ht="14.25" customHeight="1"/>
    <row r="26" spans="2:11" ht="14.25" customHeight="1">
      <c r="B26" s="154" t="s">
        <v>199</v>
      </c>
      <c r="D26" s="149"/>
      <c r="E26" s="149"/>
      <c r="F26" s="201"/>
      <c r="G26" s="201"/>
      <c r="H26" s="201"/>
      <c r="K26" s="153" t="s">
        <v>46</v>
      </c>
    </row>
    <row r="27" spans="2:11" ht="14.25" customHeight="1">
      <c r="B27" s="154" t="s">
        <v>200</v>
      </c>
      <c r="D27" s="150"/>
      <c r="E27" s="151"/>
      <c r="F27" s="202"/>
      <c r="G27" s="202"/>
      <c r="H27" s="202"/>
      <c r="I27" s="195"/>
      <c r="K27" s="153" t="s">
        <v>54</v>
      </c>
    </row>
    <row r="28" spans="1:32" s="159" customFormat="1" ht="14.25" customHeight="1">
      <c r="A28" s="1"/>
      <c r="B28" s="1"/>
      <c r="C28" s="1"/>
      <c r="D28" s="1"/>
      <c r="E28" s="1"/>
      <c r="F28" s="154"/>
      <c r="G28" s="153"/>
      <c r="I28" s="1"/>
      <c r="J28" s="1"/>
      <c r="K28" s="153" t="s">
        <v>180</v>
      </c>
      <c r="L28" s="1"/>
      <c r="M28" s="172"/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159" customFormat="1" ht="14.25" customHeight="1">
      <c r="A29" s="1"/>
      <c r="B29" s="1"/>
      <c r="C29" s="1"/>
      <c r="D29" s="1"/>
      <c r="E29" s="1"/>
      <c r="F29" s="154"/>
      <c r="G29" s="153"/>
      <c r="I29" s="1"/>
      <c r="J29" s="1"/>
      <c r="K29" s="153"/>
      <c r="L29" s="1"/>
      <c r="M29" s="172"/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59" customFormat="1" ht="14.25" customHeight="1">
      <c r="A30" s="1"/>
      <c r="B30" s="1"/>
      <c r="C30" s="1"/>
      <c r="D30" s="1"/>
      <c r="E30" s="1"/>
      <c r="F30" s="154"/>
      <c r="G30" s="153"/>
      <c r="I30" s="1"/>
      <c r="J30" s="1"/>
      <c r="K30" s="153"/>
      <c r="L30" s="1"/>
      <c r="M30" s="172"/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59" customFormat="1" ht="14.25" customHeight="1">
      <c r="A31" s="1"/>
      <c r="B31" s="1"/>
      <c r="C31" s="1"/>
      <c r="D31" s="1"/>
      <c r="E31" s="1"/>
      <c r="F31" s="154"/>
      <c r="G31" s="153"/>
      <c r="I31" s="1"/>
      <c r="J31" s="1"/>
      <c r="K31" s="153"/>
      <c r="L31" s="1"/>
      <c r="M31" s="172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5" spans="1:32" s="159" customFormat="1" ht="12.75">
      <c r="A35" s="203" t="s">
        <v>53</v>
      </c>
      <c r="B35" s="203"/>
      <c r="C35" s="203"/>
      <c r="D35" s="203"/>
      <c r="E35" s="1"/>
      <c r="G35" s="1"/>
      <c r="H35" s="1"/>
      <c r="I35" s="167"/>
      <c r="J35" s="167"/>
      <c r="K35" s="167" t="s">
        <v>161</v>
      </c>
      <c r="L35" s="167"/>
      <c r="M35" s="167"/>
      <c r="N35" s="16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sheetProtection/>
  <mergeCells count="9">
    <mergeCell ref="F26:H26"/>
    <mergeCell ref="F27:H27"/>
    <mergeCell ref="A35:D35"/>
    <mergeCell ref="A1:P1"/>
    <mergeCell ref="A2:P2"/>
    <mergeCell ref="A3:P3"/>
    <mergeCell ref="A4:D4"/>
    <mergeCell ref="I4:P4"/>
    <mergeCell ref="C5:I5"/>
  </mergeCells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F0"/>
  </sheetPr>
  <dimension ref="A2:AG48"/>
  <sheetViews>
    <sheetView view="pageBreakPreview" zoomScale="175" zoomScaleSheetLayoutView="175" workbookViewId="0" topLeftCell="A4">
      <selection activeCell="P7" sqref="P7:P30"/>
    </sheetView>
  </sheetViews>
  <sheetFormatPr defaultColWidth="9.140625" defaultRowHeight="12.75"/>
  <cols>
    <col min="1" max="1" width="5.57421875" style="1" customWidth="1"/>
    <col min="2" max="2" width="4.57421875" style="1" customWidth="1"/>
    <col min="3" max="3" width="5.8515625" style="1" customWidth="1"/>
    <col min="4" max="4" width="21.140625" style="1" customWidth="1"/>
    <col min="5" max="5" width="0.85546875" style="1" hidden="1" customWidth="1"/>
    <col min="6" max="6" width="10.421875" style="1" customWidth="1"/>
    <col min="7" max="7" width="6.00390625" style="1" hidden="1" customWidth="1"/>
    <col min="8" max="8" width="24.7109375" style="1" customWidth="1"/>
    <col min="9" max="9" width="24.57421875" style="1" hidden="1" customWidth="1"/>
    <col min="10" max="10" width="16.7109375" style="1" hidden="1" customWidth="1"/>
    <col min="11" max="11" width="0.71875" style="1" customWidth="1"/>
    <col min="12" max="12" width="6.421875" style="1" customWidth="1"/>
    <col min="13" max="13" width="7.28125" style="1" hidden="1" customWidth="1"/>
    <col min="14" max="14" width="2.28125" style="1" customWidth="1"/>
    <col min="15" max="15" width="6.28125" style="1" customWidth="1"/>
    <col min="16" max="16" width="6.28125" style="164" customWidth="1"/>
    <col min="17" max="17" width="7.8515625" style="1" customWidth="1"/>
    <col min="18" max="18" width="2.8515625" style="1" customWidth="1"/>
    <col min="19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ht="7.5" customHeight="1"/>
    <row r="2" spans="1:17" ht="25.5" customHeight="1">
      <c r="A2" s="211" t="str">
        <f>N_sor1</f>
        <v>I этап Кубка СКР среди юниоров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30.75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35.25" customHeight="1">
      <c r="A4" s="213" t="s">
        <v>23</v>
      </c>
      <c r="B4" s="213"/>
      <c r="C4" s="213"/>
      <c r="D4" s="213"/>
      <c r="E4" s="155"/>
      <c r="F4" s="155"/>
      <c r="G4" s="155"/>
      <c r="H4" s="155"/>
      <c r="I4" s="155"/>
      <c r="J4" s="214" t="str">
        <f>D_d1</f>
        <v>11 октября 2013г.</v>
      </c>
      <c r="K4" s="214"/>
      <c r="L4" s="214"/>
      <c r="M4" s="214"/>
      <c r="N4" s="214"/>
      <c r="O4" s="214"/>
      <c r="P4" s="214"/>
      <c r="Q4" s="214"/>
    </row>
    <row r="5" spans="2:33" ht="28.5" customHeight="1">
      <c r="B5" s="34"/>
      <c r="C5" s="204" t="str">
        <f>N_dev</f>
        <v>Юниорки</v>
      </c>
      <c r="D5" s="204"/>
      <c r="E5" s="204"/>
      <c r="F5" s="204"/>
      <c r="G5" s="204"/>
      <c r="H5" s="204"/>
      <c r="I5" s="204"/>
      <c r="J5" s="204"/>
      <c r="K5" s="34"/>
      <c r="L5" s="39" t="str">
        <f>const!C9</f>
        <v>500 метров</v>
      </c>
      <c r="M5" s="34"/>
      <c r="N5" s="34"/>
      <c r="O5" s="34"/>
      <c r="P5" s="160"/>
      <c r="Q5" s="34"/>
      <c r="R5" s="6"/>
      <c r="S5" s="1">
        <v>41.5</v>
      </c>
      <c r="T5" s="1">
        <v>38.7</v>
      </c>
      <c r="U5" s="5"/>
      <c r="V5" s="5"/>
      <c r="W5" s="5"/>
      <c r="X5" s="5"/>
      <c r="Y5" s="12"/>
      <c r="Z5" s="5"/>
      <c r="AA5" s="5"/>
      <c r="AB5" s="5"/>
      <c r="AC5" s="5"/>
      <c r="AD5" s="5"/>
      <c r="AE5" s="5"/>
      <c r="AF5" s="5"/>
      <c r="AG5" s="5"/>
    </row>
    <row r="6" spans="1:33" ht="19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44</v>
      </c>
      <c r="F6" s="2" t="s">
        <v>1</v>
      </c>
      <c r="G6" s="2"/>
      <c r="H6" s="2" t="s">
        <v>52</v>
      </c>
      <c r="I6" s="2"/>
      <c r="J6" s="2" t="s">
        <v>7</v>
      </c>
      <c r="K6" s="2"/>
      <c r="L6" s="2" t="s">
        <v>3</v>
      </c>
      <c r="M6" s="21" t="s">
        <v>8</v>
      </c>
      <c r="N6" s="21"/>
      <c r="O6" s="21" t="s">
        <v>12</v>
      </c>
      <c r="P6" s="161" t="s">
        <v>8</v>
      </c>
      <c r="Q6" s="2" t="s">
        <v>5</v>
      </c>
      <c r="R6" s="6"/>
      <c r="S6" s="40"/>
      <c r="T6" s="40"/>
      <c r="U6" s="5"/>
      <c r="V6" s="5"/>
      <c r="W6" s="5"/>
      <c r="X6" s="5"/>
      <c r="Y6" s="12"/>
      <c r="Z6" s="5"/>
      <c r="AA6" s="5"/>
      <c r="AB6" s="5"/>
      <c r="AC6" s="5"/>
      <c r="AD6" s="5"/>
      <c r="AE6" s="5"/>
      <c r="AF6" s="5"/>
      <c r="AG6" s="5"/>
    </row>
    <row r="7" spans="1:33" ht="14.25" customHeight="1" thickTop="1">
      <c r="A7" s="9">
        <v>1</v>
      </c>
      <c r="B7" s="12">
        <v>15</v>
      </c>
      <c r="C7" s="58" t="s">
        <v>74</v>
      </c>
      <c r="D7" s="35" t="s">
        <v>110</v>
      </c>
      <c r="E7" s="63">
        <v>35327</v>
      </c>
      <c r="F7" s="36" t="s">
        <v>51</v>
      </c>
      <c r="G7" s="36" t="s">
        <v>51</v>
      </c>
      <c r="H7" s="22" t="s">
        <v>109</v>
      </c>
      <c r="I7" s="29"/>
      <c r="J7" s="22" t="s">
        <v>109</v>
      </c>
      <c r="K7" s="13"/>
      <c r="L7" s="96">
        <v>40.99</v>
      </c>
      <c r="M7" s="53"/>
      <c r="N7" s="53"/>
      <c r="O7" s="130">
        <f aca="true" t="shared" si="0" ref="O7:O36">L7-L$7</f>
        <v>0</v>
      </c>
      <c r="P7" s="162">
        <v>100</v>
      </c>
      <c r="Q7" s="59" t="s">
        <v>51</v>
      </c>
      <c r="R7" s="6"/>
      <c r="S7" s="162"/>
      <c r="T7" s="162">
        <v>100</v>
      </c>
      <c r="U7" s="5"/>
      <c r="V7" s="5"/>
      <c r="W7" s="5"/>
      <c r="X7" s="5"/>
      <c r="Y7" s="12"/>
      <c r="Z7" s="5"/>
      <c r="AA7" s="5"/>
      <c r="AB7" s="5"/>
      <c r="AC7" s="5"/>
      <c r="AD7" s="5"/>
      <c r="AE7" s="5"/>
      <c r="AF7" s="5"/>
      <c r="AG7" s="5"/>
    </row>
    <row r="8" spans="1:33" ht="14.25" customHeight="1">
      <c r="A8" s="9">
        <v>2</v>
      </c>
      <c r="B8" s="12">
        <v>17</v>
      </c>
      <c r="C8" s="12" t="s">
        <v>71</v>
      </c>
      <c r="D8" s="35" t="s">
        <v>111</v>
      </c>
      <c r="E8" s="63">
        <v>35690</v>
      </c>
      <c r="F8" s="36" t="s">
        <v>38</v>
      </c>
      <c r="G8" s="36" t="s">
        <v>38</v>
      </c>
      <c r="H8" s="22" t="s">
        <v>87</v>
      </c>
      <c r="I8" s="29"/>
      <c r="J8" s="22" t="s">
        <v>87</v>
      </c>
      <c r="K8" s="13"/>
      <c r="L8" s="131">
        <v>41.36</v>
      </c>
      <c r="M8" s="44"/>
      <c r="N8" s="44"/>
      <c r="O8" s="65">
        <f t="shared" si="0"/>
        <v>0.36999999999999744</v>
      </c>
      <c r="P8" s="162">
        <v>80</v>
      </c>
      <c r="Q8" s="9" t="s">
        <v>51</v>
      </c>
      <c r="R8" s="6"/>
      <c r="S8" s="162"/>
      <c r="T8" s="162">
        <v>80</v>
      </c>
      <c r="U8" s="5"/>
      <c r="V8" s="5"/>
      <c r="W8" s="5"/>
      <c r="X8" s="5"/>
      <c r="Y8" s="12"/>
      <c r="Z8" s="5"/>
      <c r="AA8" s="5"/>
      <c r="AB8" s="5"/>
      <c r="AC8" s="5"/>
      <c r="AD8" s="5"/>
      <c r="AE8" s="5"/>
      <c r="AF8" s="5"/>
      <c r="AG8" s="5"/>
    </row>
    <row r="9" spans="1:33" ht="14.25" customHeight="1">
      <c r="A9" s="9">
        <v>3</v>
      </c>
      <c r="B9" s="12">
        <v>25</v>
      </c>
      <c r="C9" s="12" t="s">
        <v>74</v>
      </c>
      <c r="D9" s="35" t="s">
        <v>112</v>
      </c>
      <c r="E9" s="63">
        <v>34985</v>
      </c>
      <c r="F9" s="36" t="s">
        <v>38</v>
      </c>
      <c r="G9" s="36" t="s">
        <v>38</v>
      </c>
      <c r="H9" s="22" t="s">
        <v>73</v>
      </c>
      <c r="I9" s="29"/>
      <c r="J9" s="22" t="s">
        <v>73</v>
      </c>
      <c r="K9" s="13"/>
      <c r="L9" s="131">
        <v>41.47</v>
      </c>
      <c r="M9" s="44"/>
      <c r="N9" s="44"/>
      <c r="O9" s="65">
        <f t="shared" si="0"/>
        <v>0.4799999999999969</v>
      </c>
      <c r="P9" s="162">
        <v>70</v>
      </c>
      <c r="Q9" s="9" t="str">
        <f aca="true" t="shared" si="1" ref="Q9:Q36">IF(L9&lt;=44.1,"КМС",IF(L9&lt;=46.9,"I разр.",IF(L9&lt;=49.7,"II разр.",IF(L9&lt;=53.2,"III разр.",IF(L9&lt;=57.4,"I юн.",IF(L9&lt;=63,"II юн.",IF(L9&lt;=70,"III юн.","")))))))</f>
        <v>КМС</v>
      </c>
      <c r="R9" s="6"/>
      <c r="S9" s="162"/>
      <c r="T9" s="162">
        <v>70</v>
      </c>
      <c r="U9" s="5"/>
      <c r="V9" s="5"/>
      <c r="W9" s="5"/>
      <c r="X9" s="5"/>
      <c r="Y9" s="12"/>
      <c r="Z9" s="5"/>
      <c r="AA9" s="5"/>
      <c r="AB9" s="5"/>
      <c r="AC9" s="5"/>
      <c r="AD9" s="5"/>
      <c r="AE9" s="5"/>
      <c r="AF9" s="5"/>
      <c r="AG9" s="5"/>
    </row>
    <row r="10" spans="1:33" ht="14.25" customHeight="1">
      <c r="A10" s="9">
        <v>4</v>
      </c>
      <c r="B10" s="12">
        <v>31</v>
      </c>
      <c r="C10" s="12" t="s">
        <v>71</v>
      </c>
      <c r="D10" s="35" t="s">
        <v>113</v>
      </c>
      <c r="E10" s="63">
        <v>34798</v>
      </c>
      <c r="F10" s="36" t="s">
        <v>51</v>
      </c>
      <c r="G10" s="36" t="s">
        <v>51</v>
      </c>
      <c r="H10" s="22" t="s">
        <v>114</v>
      </c>
      <c r="I10" s="29"/>
      <c r="J10" s="22" t="s">
        <v>114</v>
      </c>
      <c r="K10" s="13"/>
      <c r="L10" s="131">
        <v>41.48</v>
      </c>
      <c r="M10" s="44"/>
      <c r="N10" s="166"/>
      <c r="O10" s="65">
        <f t="shared" si="0"/>
        <v>0.4899999999999949</v>
      </c>
      <c r="P10" s="162">
        <v>60</v>
      </c>
      <c r="Q10" s="9" t="str">
        <f t="shared" si="1"/>
        <v>КМС</v>
      </c>
      <c r="R10" s="6"/>
      <c r="S10" s="162"/>
      <c r="T10" s="162">
        <v>60</v>
      </c>
      <c r="U10" s="5"/>
      <c r="V10" s="5"/>
      <c r="W10" s="5"/>
      <c r="X10" s="5"/>
      <c r="Y10" s="12"/>
      <c r="Z10" s="5"/>
      <c r="AA10" s="5"/>
      <c r="AB10" s="5"/>
      <c r="AC10" s="5"/>
      <c r="AD10" s="5"/>
      <c r="AE10" s="5"/>
      <c r="AF10" s="5"/>
      <c r="AG10" s="5"/>
    </row>
    <row r="11" spans="1:33" ht="14.25" customHeight="1">
      <c r="A11" s="9">
        <v>5</v>
      </c>
      <c r="B11" s="12">
        <v>6</v>
      </c>
      <c r="C11" s="12" t="s">
        <v>71</v>
      </c>
      <c r="D11" s="35" t="s">
        <v>106</v>
      </c>
      <c r="E11" s="63">
        <v>35149</v>
      </c>
      <c r="F11" s="36" t="s">
        <v>51</v>
      </c>
      <c r="G11" s="36" t="s">
        <v>51</v>
      </c>
      <c r="H11" s="22" t="s">
        <v>82</v>
      </c>
      <c r="I11" s="29"/>
      <c r="J11" s="22" t="s">
        <v>82</v>
      </c>
      <c r="K11" s="14"/>
      <c r="L11" s="131">
        <v>41.53</v>
      </c>
      <c r="M11" s="44"/>
      <c r="N11" s="166"/>
      <c r="O11" s="65">
        <f t="shared" si="0"/>
        <v>0.5399999999999991</v>
      </c>
      <c r="P11" s="162">
        <v>50</v>
      </c>
      <c r="Q11" s="9" t="str">
        <f t="shared" si="1"/>
        <v>КМС</v>
      </c>
      <c r="R11" s="6"/>
      <c r="S11" s="162"/>
      <c r="T11" s="162">
        <v>50</v>
      </c>
      <c r="U11" s="5"/>
      <c r="V11" s="5"/>
      <c r="W11" s="5"/>
      <c r="X11" s="5"/>
      <c r="Y11" s="12"/>
      <c r="Z11" s="5"/>
      <c r="AA11" s="5"/>
      <c r="AB11" s="5"/>
      <c r="AC11" s="5"/>
      <c r="AD11" s="5"/>
      <c r="AE11" s="5"/>
      <c r="AF11" s="5"/>
      <c r="AG11" s="5"/>
    </row>
    <row r="12" spans="1:33" ht="14.25" customHeight="1">
      <c r="A12" s="9">
        <v>6</v>
      </c>
      <c r="B12" s="12">
        <v>14</v>
      </c>
      <c r="C12" s="12" t="s">
        <v>71</v>
      </c>
      <c r="D12" s="35" t="s">
        <v>108</v>
      </c>
      <c r="E12" s="63">
        <v>35085</v>
      </c>
      <c r="F12" s="36" t="s">
        <v>38</v>
      </c>
      <c r="G12" s="36" t="s">
        <v>38</v>
      </c>
      <c r="H12" s="22" t="s">
        <v>109</v>
      </c>
      <c r="I12" s="29"/>
      <c r="J12" s="22" t="s">
        <v>109</v>
      </c>
      <c r="K12" s="14"/>
      <c r="L12" s="131">
        <v>41.58</v>
      </c>
      <c r="M12" s="44"/>
      <c r="N12" s="44"/>
      <c r="O12" s="65">
        <f t="shared" si="0"/>
        <v>0.5899999999999963</v>
      </c>
      <c r="P12" s="162">
        <v>45</v>
      </c>
      <c r="Q12" s="9" t="str">
        <f t="shared" si="1"/>
        <v>КМС</v>
      </c>
      <c r="R12" s="6"/>
      <c r="S12" s="162"/>
      <c r="T12" s="162">
        <v>45</v>
      </c>
      <c r="U12" s="5"/>
      <c r="V12" s="5"/>
      <c r="W12" s="5"/>
      <c r="X12" s="5"/>
      <c r="Y12" s="12"/>
      <c r="Z12" s="5"/>
      <c r="AA12" s="5"/>
      <c r="AB12" s="5"/>
      <c r="AC12" s="5"/>
      <c r="AD12" s="5"/>
      <c r="AE12" s="5"/>
      <c r="AF12" s="5"/>
      <c r="AG12" s="5"/>
    </row>
    <row r="13" spans="1:33" ht="14.25" customHeight="1">
      <c r="A13" s="9">
        <v>7</v>
      </c>
      <c r="B13" s="12">
        <v>1</v>
      </c>
      <c r="C13" s="12" t="s">
        <v>74</v>
      </c>
      <c r="D13" s="35" t="s">
        <v>115</v>
      </c>
      <c r="E13" s="63">
        <v>35045</v>
      </c>
      <c r="F13" s="36" t="s">
        <v>51</v>
      </c>
      <c r="G13" s="36" t="s">
        <v>51</v>
      </c>
      <c r="H13" s="22" t="s">
        <v>116</v>
      </c>
      <c r="I13" s="29"/>
      <c r="J13" s="22" t="s">
        <v>116</v>
      </c>
      <c r="K13" s="13"/>
      <c r="L13" s="131">
        <v>41.6</v>
      </c>
      <c r="M13" s="44"/>
      <c r="N13" s="166"/>
      <c r="O13" s="65">
        <f t="shared" si="0"/>
        <v>0.6099999999999994</v>
      </c>
      <c r="P13" s="162">
        <v>40</v>
      </c>
      <c r="Q13" s="9" t="str">
        <f t="shared" si="1"/>
        <v>КМС</v>
      </c>
      <c r="R13" s="6"/>
      <c r="S13" s="162"/>
      <c r="T13" s="162">
        <v>40</v>
      </c>
      <c r="U13" s="5"/>
      <c r="V13" s="5"/>
      <c r="W13" s="5"/>
      <c r="X13" s="5"/>
      <c r="Y13" s="12"/>
      <c r="Z13" s="5"/>
      <c r="AA13" s="5"/>
      <c r="AB13" s="5"/>
      <c r="AC13" s="5"/>
      <c r="AD13" s="5"/>
      <c r="AE13" s="5"/>
      <c r="AF13" s="5"/>
      <c r="AG13" s="5"/>
    </row>
    <row r="14" spans="1:33" ht="14.25" customHeight="1">
      <c r="A14" s="9">
        <v>8</v>
      </c>
      <c r="B14" s="12">
        <v>21</v>
      </c>
      <c r="C14" s="12" t="s">
        <v>71</v>
      </c>
      <c r="D14" s="35" t="s">
        <v>91</v>
      </c>
      <c r="E14" s="63">
        <v>35182</v>
      </c>
      <c r="F14" s="36" t="s">
        <v>51</v>
      </c>
      <c r="G14" s="36" t="s">
        <v>51</v>
      </c>
      <c r="H14" s="22" t="s">
        <v>92</v>
      </c>
      <c r="I14" s="29"/>
      <c r="J14" s="22" t="s">
        <v>92</v>
      </c>
      <c r="K14" s="13"/>
      <c r="L14" s="131">
        <v>42.22</v>
      </c>
      <c r="M14" s="44"/>
      <c r="N14" s="166"/>
      <c r="O14" s="65">
        <f t="shared" si="0"/>
        <v>1.2299999999999969</v>
      </c>
      <c r="P14" s="162">
        <v>36</v>
      </c>
      <c r="Q14" s="9" t="str">
        <f t="shared" si="1"/>
        <v>КМС</v>
      </c>
      <c r="R14" s="6"/>
      <c r="S14" s="162"/>
      <c r="T14" s="162">
        <v>36</v>
      </c>
      <c r="U14" s="5"/>
      <c r="V14" s="5"/>
      <c r="W14" s="5"/>
      <c r="X14" s="5"/>
      <c r="Y14" s="12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9">
        <v>9</v>
      </c>
      <c r="B15" s="12">
        <v>13</v>
      </c>
      <c r="C15" s="12" t="s">
        <v>74</v>
      </c>
      <c r="D15" s="35" t="s">
        <v>107</v>
      </c>
      <c r="E15" s="63">
        <v>34766</v>
      </c>
      <c r="F15" s="36" t="s">
        <v>51</v>
      </c>
      <c r="G15" s="36" t="s">
        <v>51</v>
      </c>
      <c r="H15" s="22" t="s">
        <v>85</v>
      </c>
      <c r="I15" s="29"/>
      <c r="J15" s="22" t="s">
        <v>85</v>
      </c>
      <c r="K15" s="13"/>
      <c r="L15" s="131">
        <v>42.36</v>
      </c>
      <c r="M15" s="44"/>
      <c r="N15" s="44"/>
      <c r="O15" s="65">
        <f t="shared" si="0"/>
        <v>1.3699999999999974</v>
      </c>
      <c r="P15" s="162">
        <v>32</v>
      </c>
      <c r="Q15" s="9" t="str">
        <f t="shared" si="1"/>
        <v>КМС</v>
      </c>
      <c r="R15" s="6"/>
      <c r="S15" s="162"/>
      <c r="T15" s="162">
        <v>32</v>
      </c>
      <c r="U15" s="5"/>
      <c r="V15" s="5"/>
      <c r="W15" s="5"/>
      <c r="X15" s="5"/>
      <c r="Y15" s="12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9">
        <v>10</v>
      </c>
      <c r="B16" s="12">
        <v>32</v>
      </c>
      <c r="C16" s="12" t="s">
        <v>74</v>
      </c>
      <c r="D16" s="35" t="s">
        <v>101</v>
      </c>
      <c r="E16" s="63">
        <v>34628</v>
      </c>
      <c r="F16" s="36" t="s">
        <v>38</v>
      </c>
      <c r="G16" s="36" t="s">
        <v>38</v>
      </c>
      <c r="H16" s="22" t="s">
        <v>87</v>
      </c>
      <c r="I16" s="29"/>
      <c r="J16" s="22" t="s">
        <v>87</v>
      </c>
      <c r="K16" s="13"/>
      <c r="L16" s="131">
        <v>42.51</v>
      </c>
      <c r="M16" s="44"/>
      <c r="N16" s="166"/>
      <c r="O16" s="65">
        <f t="shared" si="0"/>
        <v>1.519999999999996</v>
      </c>
      <c r="P16" s="162">
        <v>28</v>
      </c>
      <c r="Q16" s="9" t="str">
        <f t="shared" si="1"/>
        <v>КМС</v>
      </c>
      <c r="R16" s="6"/>
      <c r="S16" s="162"/>
      <c r="T16" s="162">
        <v>28</v>
      </c>
      <c r="U16" s="5"/>
      <c r="V16" s="5"/>
      <c r="W16" s="5"/>
      <c r="X16" s="5"/>
      <c r="Y16" s="12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9">
        <v>11</v>
      </c>
      <c r="B17" s="12">
        <v>12</v>
      </c>
      <c r="C17" s="12" t="s">
        <v>71</v>
      </c>
      <c r="D17" s="35" t="s">
        <v>84</v>
      </c>
      <c r="E17" s="63">
        <v>35101</v>
      </c>
      <c r="F17" s="36" t="s">
        <v>38</v>
      </c>
      <c r="G17" s="36" t="s">
        <v>38</v>
      </c>
      <c r="H17" s="22" t="s">
        <v>85</v>
      </c>
      <c r="I17" s="29"/>
      <c r="J17" s="22" t="s">
        <v>85</v>
      </c>
      <c r="K17" s="13"/>
      <c r="L17" s="131">
        <v>42.69</v>
      </c>
      <c r="M17" s="44"/>
      <c r="N17" s="44"/>
      <c r="O17" s="65">
        <f t="shared" si="0"/>
        <v>1.6999999999999957</v>
      </c>
      <c r="P17" s="162">
        <v>24</v>
      </c>
      <c r="Q17" s="9" t="str">
        <f t="shared" si="1"/>
        <v>КМС</v>
      </c>
      <c r="R17" s="6"/>
      <c r="S17" s="162"/>
      <c r="T17" s="162">
        <v>24</v>
      </c>
      <c r="U17" s="5"/>
      <c r="V17" s="5"/>
      <c r="W17" s="5"/>
      <c r="X17" s="5"/>
      <c r="Y17" s="12"/>
      <c r="Z17" s="5"/>
      <c r="AA17" s="5"/>
      <c r="AB17" s="5"/>
      <c r="AC17" s="5"/>
      <c r="AD17" s="5"/>
      <c r="AE17" s="5"/>
      <c r="AF17" s="5"/>
      <c r="AG17" s="5"/>
    </row>
    <row r="18" spans="1:33" ht="14.25" customHeight="1">
      <c r="A18" s="9">
        <v>12</v>
      </c>
      <c r="B18" s="12">
        <v>2</v>
      </c>
      <c r="C18" s="12" t="s">
        <v>74</v>
      </c>
      <c r="D18" s="35" t="s">
        <v>95</v>
      </c>
      <c r="E18" s="63">
        <v>35005</v>
      </c>
      <c r="F18" s="36" t="s">
        <v>38</v>
      </c>
      <c r="G18" s="36" t="s">
        <v>38</v>
      </c>
      <c r="H18" s="22" t="s">
        <v>96</v>
      </c>
      <c r="I18" s="29"/>
      <c r="J18" s="22" t="s">
        <v>96</v>
      </c>
      <c r="K18" s="13"/>
      <c r="L18" s="131">
        <v>42.92</v>
      </c>
      <c r="M18" s="44"/>
      <c r="N18" s="44"/>
      <c r="O18" s="65">
        <f t="shared" si="0"/>
        <v>1.9299999999999997</v>
      </c>
      <c r="P18" s="162">
        <v>21</v>
      </c>
      <c r="Q18" s="9" t="str">
        <f t="shared" si="1"/>
        <v>КМС</v>
      </c>
      <c r="R18" s="6"/>
      <c r="S18" s="162"/>
      <c r="T18" s="162">
        <v>21</v>
      </c>
      <c r="U18" s="5"/>
      <c r="V18" s="5"/>
      <c r="W18" s="5"/>
      <c r="X18" s="5"/>
      <c r="Y18" s="12"/>
      <c r="Z18" s="5"/>
      <c r="AA18" s="5"/>
      <c r="AB18" s="5"/>
      <c r="AC18" s="5"/>
      <c r="AD18" s="5"/>
      <c r="AE18" s="5"/>
      <c r="AF18" s="5"/>
      <c r="AG18" s="5"/>
    </row>
    <row r="19" spans="1:33" ht="14.25" customHeight="1">
      <c r="A19" s="9">
        <v>13</v>
      </c>
      <c r="B19" s="12">
        <v>23</v>
      </c>
      <c r="C19" s="12" t="s">
        <v>71</v>
      </c>
      <c r="D19" s="35" t="s">
        <v>72</v>
      </c>
      <c r="E19" s="63">
        <v>34684</v>
      </c>
      <c r="F19" s="36" t="s">
        <v>51</v>
      </c>
      <c r="G19" s="36" t="s">
        <v>51</v>
      </c>
      <c r="H19" s="22" t="s">
        <v>73</v>
      </c>
      <c r="I19" s="29"/>
      <c r="J19" s="22" t="s">
        <v>73</v>
      </c>
      <c r="K19" s="13"/>
      <c r="L19" s="131">
        <v>42.98</v>
      </c>
      <c r="M19" s="44"/>
      <c r="N19" s="166"/>
      <c r="O19" s="65">
        <f t="shared" si="0"/>
        <v>1.9899999999999949</v>
      </c>
      <c r="P19" s="162">
        <v>18</v>
      </c>
      <c r="Q19" s="9" t="str">
        <f t="shared" si="1"/>
        <v>КМС</v>
      </c>
      <c r="R19" s="6"/>
      <c r="S19" s="162"/>
      <c r="T19" s="162">
        <v>18</v>
      </c>
      <c r="U19" s="5"/>
      <c r="V19" s="5"/>
      <c r="W19" s="5"/>
      <c r="X19" s="5"/>
      <c r="Y19" s="12"/>
      <c r="Z19" s="5"/>
      <c r="AA19" s="5"/>
      <c r="AB19" s="5"/>
      <c r="AC19" s="5"/>
      <c r="AD19" s="5"/>
      <c r="AE19" s="5"/>
      <c r="AF19" s="5"/>
      <c r="AG19" s="5"/>
    </row>
    <row r="20" spans="1:33" ht="14.25" customHeight="1">
      <c r="A20" s="9">
        <v>14</v>
      </c>
      <c r="B20" s="12">
        <v>24</v>
      </c>
      <c r="C20" s="12" t="s">
        <v>71</v>
      </c>
      <c r="D20" s="35" t="s">
        <v>104</v>
      </c>
      <c r="E20" s="63">
        <v>34546</v>
      </c>
      <c r="F20" s="36" t="s">
        <v>38</v>
      </c>
      <c r="G20" s="36" t="s">
        <v>38</v>
      </c>
      <c r="H20" s="22" t="s">
        <v>73</v>
      </c>
      <c r="I20" s="29"/>
      <c r="J20" s="22" t="s">
        <v>73</v>
      </c>
      <c r="K20" s="13"/>
      <c r="L20" s="131">
        <v>43.27</v>
      </c>
      <c r="M20" s="44"/>
      <c r="N20" s="44"/>
      <c r="O20" s="65">
        <f t="shared" si="0"/>
        <v>2.280000000000001</v>
      </c>
      <c r="P20" s="162">
        <v>16</v>
      </c>
      <c r="Q20" s="9" t="str">
        <f t="shared" si="1"/>
        <v>КМС</v>
      </c>
      <c r="R20" s="6"/>
      <c r="S20" s="162"/>
      <c r="T20" s="162">
        <v>16</v>
      </c>
      <c r="U20" s="5"/>
      <c r="V20" s="5"/>
      <c r="W20" s="5"/>
      <c r="X20" s="5"/>
      <c r="Y20" s="12"/>
      <c r="Z20" s="5"/>
      <c r="AA20" s="5"/>
      <c r="AB20" s="5"/>
      <c r="AC20" s="5"/>
      <c r="AD20" s="5"/>
      <c r="AE20" s="5"/>
      <c r="AF20" s="5"/>
      <c r="AG20" s="5"/>
    </row>
    <row r="21" spans="1:33" ht="14.25" customHeight="1">
      <c r="A21" s="9">
        <v>15</v>
      </c>
      <c r="B21" s="12">
        <v>28</v>
      </c>
      <c r="C21" s="12" t="s">
        <v>74</v>
      </c>
      <c r="D21" s="35" t="s">
        <v>105</v>
      </c>
      <c r="E21" s="63">
        <v>34806</v>
      </c>
      <c r="F21" s="36"/>
      <c r="G21" s="36"/>
      <c r="H21" s="22" t="s">
        <v>73</v>
      </c>
      <c r="I21" s="29"/>
      <c r="J21" s="22" t="s">
        <v>73</v>
      </c>
      <c r="K21" s="13"/>
      <c r="L21" s="131">
        <v>43.57</v>
      </c>
      <c r="M21" s="44"/>
      <c r="N21" s="44"/>
      <c r="O21" s="65">
        <f t="shared" si="0"/>
        <v>2.5799999999999983</v>
      </c>
      <c r="P21" s="162">
        <v>14</v>
      </c>
      <c r="Q21" s="9" t="str">
        <f t="shared" si="1"/>
        <v>КМС</v>
      </c>
      <c r="R21" s="6"/>
      <c r="S21" s="162"/>
      <c r="T21" s="162">
        <v>14</v>
      </c>
      <c r="U21" s="5"/>
      <c r="V21" s="5"/>
      <c r="W21" s="5"/>
      <c r="X21" s="5"/>
      <c r="Y21" s="12"/>
      <c r="Z21" s="5"/>
      <c r="AA21" s="5"/>
      <c r="AB21" s="5"/>
      <c r="AC21" s="5"/>
      <c r="AD21" s="5"/>
      <c r="AE21" s="5"/>
      <c r="AF21" s="5"/>
      <c r="AG21" s="5"/>
    </row>
    <row r="22" spans="1:33" ht="14.25" customHeight="1">
      <c r="A22" s="9">
        <v>16</v>
      </c>
      <c r="B22" s="12">
        <v>4</v>
      </c>
      <c r="C22" s="12" t="s">
        <v>74</v>
      </c>
      <c r="D22" s="35" t="s">
        <v>83</v>
      </c>
      <c r="E22" s="63">
        <v>34590</v>
      </c>
      <c r="F22" s="36" t="s">
        <v>38</v>
      </c>
      <c r="G22" s="36" t="s">
        <v>38</v>
      </c>
      <c r="H22" s="22" t="s">
        <v>82</v>
      </c>
      <c r="I22" s="29"/>
      <c r="J22" s="22" t="s">
        <v>82</v>
      </c>
      <c r="K22" s="13"/>
      <c r="L22" s="131">
        <v>43.6</v>
      </c>
      <c r="M22" s="44"/>
      <c r="N22" s="44"/>
      <c r="O22" s="65">
        <f t="shared" si="0"/>
        <v>2.6099999999999994</v>
      </c>
      <c r="P22" s="162">
        <v>12</v>
      </c>
      <c r="Q22" s="9" t="str">
        <f t="shared" si="1"/>
        <v>КМС</v>
      </c>
      <c r="R22" s="6"/>
      <c r="S22" s="162"/>
      <c r="T22" s="162">
        <v>12</v>
      </c>
      <c r="U22" s="5"/>
      <c r="V22" s="5"/>
      <c r="W22" s="5"/>
      <c r="X22" s="5"/>
      <c r="Y22" s="12"/>
      <c r="Z22" s="5"/>
      <c r="AA22" s="5"/>
      <c r="AB22" s="5"/>
      <c r="AC22" s="5"/>
      <c r="AD22" s="5"/>
      <c r="AE22" s="5"/>
      <c r="AF22" s="5"/>
      <c r="AG22" s="5"/>
    </row>
    <row r="23" spans="1:33" ht="14.25" customHeight="1">
      <c r="A23" s="9">
        <v>17</v>
      </c>
      <c r="B23" s="12">
        <v>26</v>
      </c>
      <c r="C23" s="12" t="s">
        <v>71</v>
      </c>
      <c r="D23" s="35" t="s">
        <v>97</v>
      </c>
      <c r="E23" s="63">
        <v>34805</v>
      </c>
      <c r="F23" s="36" t="s">
        <v>38</v>
      </c>
      <c r="G23" s="36" t="s">
        <v>38</v>
      </c>
      <c r="H23" s="22" t="s">
        <v>73</v>
      </c>
      <c r="I23" s="29"/>
      <c r="J23" s="22" t="s">
        <v>73</v>
      </c>
      <c r="K23" s="13"/>
      <c r="L23" s="131">
        <v>43.71</v>
      </c>
      <c r="M23" s="44"/>
      <c r="N23" s="44"/>
      <c r="O23" s="65">
        <f t="shared" si="0"/>
        <v>2.719999999999999</v>
      </c>
      <c r="P23" s="162">
        <v>10</v>
      </c>
      <c r="Q23" s="9" t="str">
        <f t="shared" si="1"/>
        <v>КМС</v>
      </c>
      <c r="R23" s="6"/>
      <c r="S23" s="162"/>
      <c r="T23" s="162">
        <v>10</v>
      </c>
      <c r="U23" s="5"/>
      <c r="V23" s="5"/>
      <c r="W23" s="5"/>
      <c r="X23" s="5"/>
      <c r="Y23" s="12"/>
      <c r="Z23" s="5"/>
      <c r="AA23" s="5"/>
      <c r="AB23" s="5"/>
      <c r="AC23" s="5"/>
      <c r="AD23" s="5"/>
      <c r="AE23" s="5"/>
      <c r="AF23" s="5"/>
      <c r="AG23" s="5"/>
    </row>
    <row r="24" spans="1:33" ht="14.25" customHeight="1">
      <c r="A24" s="9">
        <v>18</v>
      </c>
      <c r="B24" s="12">
        <v>18</v>
      </c>
      <c r="C24" s="12" t="s">
        <v>74</v>
      </c>
      <c r="D24" s="35" t="s">
        <v>86</v>
      </c>
      <c r="E24" s="63">
        <v>35360</v>
      </c>
      <c r="F24" s="36" t="s">
        <v>38</v>
      </c>
      <c r="G24" s="36" t="s">
        <v>38</v>
      </c>
      <c r="H24" s="22" t="s">
        <v>87</v>
      </c>
      <c r="I24" s="29"/>
      <c r="J24" s="22" t="s">
        <v>87</v>
      </c>
      <c r="K24" s="13"/>
      <c r="L24" s="131">
        <v>44</v>
      </c>
      <c r="M24" s="44"/>
      <c r="N24" s="166"/>
      <c r="O24" s="65">
        <f t="shared" si="0"/>
        <v>3.009999999999998</v>
      </c>
      <c r="P24" s="162">
        <v>8</v>
      </c>
      <c r="Q24" s="9" t="str">
        <f t="shared" si="1"/>
        <v>КМС</v>
      </c>
      <c r="R24" s="6"/>
      <c r="S24" s="162"/>
      <c r="T24" s="162">
        <v>8</v>
      </c>
      <c r="U24" s="5"/>
      <c r="V24" s="5"/>
      <c r="W24" s="5"/>
      <c r="X24" s="5"/>
      <c r="Y24" s="12"/>
      <c r="Z24" s="5"/>
      <c r="AA24" s="5"/>
      <c r="AB24" s="5"/>
      <c r="AC24" s="5"/>
      <c r="AD24" s="5"/>
      <c r="AE24" s="5"/>
      <c r="AF24" s="5"/>
      <c r="AG24" s="5"/>
    </row>
    <row r="25" spans="1:33" ht="14.25" customHeight="1">
      <c r="A25" s="9">
        <v>19</v>
      </c>
      <c r="B25" s="12">
        <v>5</v>
      </c>
      <c r="C25" s="12" t="s">
        <v>71</v>
      </c>
      <c r="D25" s="35" t="s">
        <v>88</v>
      </c>
      <c r="E25" s="63">
        <v>34805</v>
      </c>
      <c r="F25" s="36" t="s">
        <v>38</v>
      </c>
      <c r="G25" s="36" t="s">
        <v>38</v>
      </c>
      <c r="H25" s="22" t="s">
        <v>82</v>
      </c>
      <c r="I25" s="29"/>
      <c r="J25" s="22" t="s">
        <v>82</v>
      </c>
      <c r="K25" s="13"/>
      <c r="L25" s="131">
        <v>44.11</v>
      </c>
      <c r="M25" s="44"/>
      <c r="N25" s="44"/>
      <c r="O25" s="65">
        <f t="shared" si="0"/>
        <v>3.1199999999999974</v>
      </c>
      <c r="P25" s="162">
        <v>6</v>
      </c>
      <c r="Q25" s="9" t="str">
        <f t="shared" si="1"/>
        <v>I разр.</v>
      </c>
      <c r="R25" s="6"/>
      <c r="S25" s="162"/>
      <c r="T25" s="162">
        <v>6</v>
      </c>
      <c r="U25" s="5"/>
      <c r="V25" s="5"/>
      <c r="W25" s="5"/>
      <c r="X25" s="5"/>
      <c r="Y25" s="12"/>
      <c r="Z25" s="5"/>
      <c r="AA25" s="5"/>
      <c r="AB25" s="5"/>
      <c r="AC25" s="5"/>
      <c r="AD25" s="5"/>
      <c r="AE25" s="5"/>
      <c r="AF25" s="5"/>
      <c r="AG25" s="5"/>
    </row>
    <row r="26" spans="1:33" ht="14.25" customHeight="1">
      <c r="A26" s="9">
        <v>20</v>
      </c>
      <c r="B26" s="12">
        <v>22</v>
      </c>
      <c r="C26" s="12" t="s">
        <v>74</v>
      </c>
      <c r="D26" s="35" t="s">
        <v>75</v>
      </c>
      <c r="E26" s="63">
        <v>34953</v>
      </c>
      <c r="F26" s="36" t="s">
        <v>38</v>
      </c>
      <c r="G26" s="36" t="s">
        <v>38</v>
      </c>
      <c r="H26" s="22" t="s">
        <v>76</v>
      </c>
      <c r="I26" s="29"/>
      <c r="J26" s="22" t="s">
        <v>76</v>
      </c>
      <c r="K26" s="13"/>
      <c r="L26" s="131">
        <v>44.31</v>
      </c>
      <c r="M26" s="44"/>
      <c r="N26" s="166"/>
      <c r="O26" s="65">
        <f t="shared" si="0"/>
        <v>3.3200000000000003</v>
      </c>
      <c r="P26" s="162">
        <v>5</v>
      </c>
      <c r="Q26" s="9" t="str">
        <f t="shared" si="1"/>
        <v>I разр.</v>
      </c>
      <c r="R26" s="6"/>
      <c r="S26" s="159"/>
      <c r="T26" s="162">
        <v>5</v>
      </c>
      <c r="U26" s="5"/>
      <c r="V26" s="5"/>
      <c r="W26" s="5"/>
      <c r="X26" s="5"/>
      <c r="Y26" s="12"/>
      <c r="Z26" s="5"/>
      <c r="AA26" s="5"/>
      <c r="AB26" s="5"/>
      <c r="AC26" s="5"/>
      <c r="AD26" s="5"/>
      <c r="AE26" s="5"/>
      <c r="AF26" s="5"/>
      <c r="AG26" s="5"/>
    </row>
    <row r="27" spans="1:33" ht="14.25" customHeight="1">
      <c r="A27" s="9">
        <v>21</v>
      </c>
      <c r="B27" s="12">
        <v>9</v>
      </c>
      <c r="C27" s="12" t="s">
        <v>71</v>
      </c>
      <c r="D27" s="35" t="s">
        <v>94</v>
      </c>
      <c r="E27" s="63">
        <v>35415</v>
      </c>
      <c r="F27" s="36" t="s">
        <v>51</v>
      </c>
      <c r="G27" s="36" t="s">
        <v>51</v>
      </c>
      <c r="H27" s="22" t="s">
        <v>82</v>
      </c>
      <c r="I27" s="29"/>
      <c r="J27" s="22" t="s">
        <v>82</v>
      </c>
      <c r="K27" s="13"/>
      <c r="L27" s="131">
        <v>44.37</v>
      </c>
      <c r="M27" s="44"/>
      <c r="N27" s="44"/>
      <c r="O27" s="65">
        <f t="shared" si="0"/>
        <v>3.3799999999999955</v>
      </c>
      <c r="P27" s="162">
        <v>4</v>
      </c>
      <c r="Q27" s="9" t="str">
        <f t="shared" si="1"/>
        <v>I разр.</v>
      </c>
      <c r="R27" s="6"/>
      <c r="S27" s="40"/>
      <c r="T27" s="162">
        <v>4</v>
      </c>
      <c r="U27" s="5"/>
      <c r="V27" s="5"/>
      <c r="W27" s="5"/>
      <c r="X27" s="5"/>
      <c r="Y27" s="12"/>
      <c r="Z27" s="5"/>
      <c r="AA27" s="5"/>
      <c r="AB27" s="5"/>
      <c r="AC27" s="5"/>
      <c r="AD27" s="5"/>
      <c r="AE27" s="5"/>
      <c r="AF27" s="5"/>
      <c r="AG27" s="5"/>
    </row>
    <row r="28" spans="1:33" ht="14.25" customHeight="1">
      <c r="A28" s="9">
        <v>22</v>
      </c>
      <c r="B28" s="12">
        <v>8</v>
      </c>
      <c r="C28" s="12" t="s">
        <v>71</v>
      </c>
      <c r="D28" s="35" t="s">
        <v>81</v>
      </c>
      <c r="E28" s="63">
        <v>35218</v>
      </c>
      <c r="F28" s="36" t="s">
        <v>38</v>
      </c>
      <c r="G28" s="36" t="s">
        <v>38</v>
      </c>
      <c r="H28" s="22" t="s">
        <v>82</v>
      </c>
      <c r="I28" s="29"/>
      <c r="J28" s="22" t="s">
        <v>82</v>
      </c>
      <c r="K28" s="13"/>
      <c r="L28" s="131">
        <v>44.62</v>
      </c>
      <c r="M28" s="44"/>
      <c r="N28" s="166"/>
      <c r="O28" s="65">
        <f t="shared" si="0"/>
        <v>3.6299999999999955</v>
      </c>
      <c r="P28" s="162">
        <v>3</v>
      </c>
      <c r="Q28" s="9" t="str">
        <f t="shared" si="1"/>
        <v>I разр.</v>
      </c>
      <c r="R28" s="6"/>
      <c r="S28" s="40"/>
      <c r="T28" s="162">
        <v>3</v>
      </c>
      <c r="U28" s="5"/>
      <c r="V28" s="5"/>
      <c r="W28" s="5"/>
      <c r="X28" s="5"/>
      <c r="Y28" s="12"/>
      <c r="Z28" s="5"/>
      <c r="AA28" s="5"/>
      <c r="AB28" s="5"/>
      <c r="AC28" s="5"/>
      <c r="AD28" s="5"/>
      <c r="AE28" s="5"/>
      <c r="AF28" s="5"/>
      <c r="AG28" s="5"/>
    </row>
    <row r="29" spans="1:33" ht="14.25" customHeight="1">
      <c r="A29" s="9">
        <v>23</v>
      </c>
      <c r="B29" s="12">
        <v>27</v>
      </c>
      <c r="C29" s="12" t="s">
        <v>74</v>
      </c>
      <c r="D29" s="35" t="s">
        <v>103</v>
      </c>
      <c r="E29" s="63">
        <v>35125</v>
      </c>
      <c r="F29" s="36" t="s">
        <v>38</v>
      </c>
      <c r="G29" s="36" t="s">
        <v>38</v>
      </c>
      <c r="H29" s="22" t="s">
        <v>73</v>
      </c>
      <c r="I29" s="29"/>
      <c r="J29" s="22" t="s">
        <v>73</v>
      </c>
      <c r="K29" s="13"/>
      <c r="L29" s="131">
        <v>44.75</v>
      </c>
      <c r="M29" s="44"/>
      <c r="N29" s="44"/>
      <c r="O29" s="65">
        <f t="shared" si="0"/>
        <v>3.759999999999998</v>
      </c>
      <c r="P29" s="162">
        <v>2</v>
      </c>
      <c r="Q29" s="9" t="str">
        <f t="shared" si="1"/>
        <v>I разр.</v>
      </c>
      <c r="R29" s="6"/>
      <c r="S29" s="40"/>
      <c r="T29" s="162">
        <v>2</v>
      </c>
      <c r="U29" s="5"/>
      <c r="V29" s="5"/>
      <c r="W29" s="5"/>
      <c r="X29" s="5"/>
      <c r="Y29" s="12"/>
      <c r="Z29" s="5"/>
      <c r="AA29" s="5"/>
      <c r="AB29" s="5"/>
      <c r="AC29" s="5"/>
      <c r="AD29" s="5"/>
      <c r="AE29" s="5"/>
      <c r="AF29" s="5"/>
      <c r="AG29" s="5"/>
    </row>
    <row r="30" spans="1:33" ht="14.25" customHeight="1">
      <c r="A30" s="9">
        <v>24</v>
      </c>
      <c r="B30" s="12">
        <v>7</v>
      </c>
      <c r="C30" s="12" t="s">
        <v>74</v>
      </c>
      <c r="D30" s="35" t="s">
        <v>98</v>
      </c>
      <c r="E30" s="63">
        <v>35176</v>
      </c>
      <c r="F30" s="36" t="s">
        <v>38</v>
      </c>
      <c r="G30" s="36" t="s">
        <v>38</v>
      </c>
      <c r="H30" s="22" t="s">
        <v>82</v>
      </c>
      <c r="I30" s="29"/>
      <c r="J30" s="22" t="s">
        <v>82</v>
      </c>
      <c r="K30" s="13"/>
      <c r="L30" s="131">
        <v>45.03</v>
      </c>
      <c r="M30" s="44"/>
      <c r="N30" s="44"/>
      <c r="O30" s="65">
        <f t="shared" si="0"/>
        <v>4.039999999999999</v>
      </c>
      <c r="P30" s="162">
        <v>1</v>
      </c>
      <c r="Q30" s="9" t="str">
        <f t="shared" si="1"/>
        <v>I разр.</v>
      </c>
      <c r="R30" s="6"/>
      <c r="S30" s="40"/>
      <c r="T30" s="162">
        <v>1</v>
      </c>
      <c r="U30" s="5"/>
      <c r="V30" s="5"/>
      <c r="W30" s="5"/>
      <c r="X30" s="5"/>
      <c r="Y30" s="12"/>
      <c r="Z30" s="5"/>
      <c r="AA30" s="5"/>
      <c r="AB30" s="5"/>
      <c r="AC30" s="5"/>
      <c r="AD30" s="5"/>
      <c r="AE30" s="5"/>
      <c r="AF30" s="5"/>
      <c r="AG30" s="5"/>
    </row>
    <row r="31" spans="1:33" ht="14.25" customHeight="1">
      <c r="A31" s="9">
        <v>25</v>
      </c>
      <c r="B31" s="12">
        <v>16</v>
      </c>
      <c r="C31" s="12" t="s">
        <v>74</v>
      </c>
      <c r="D31" s="35" t="s">
        <v>89</v>
      </c>
      <c r="E31" s="63">
        <v>35431</v>
      </c>
      <c r="F31" s="36" t="s">
        <v>38</v>
      </c>
      <c r="G31" s="36" t="s">
        <v>38</v>
      </c>
      <c r="H31" s="22" t="s">
        <v>90</v>
      </c>
      <c r="I31" s="29"/>
      <c r="J31" s="22" t="s">
        <v>90</v>
      </c>
      <c r="K31" s="13"/>
      <c r="L31" s="131">
        <v>45.23</v>
      </c>
      <c r="M31" s="44"/>
      <c r="N31" s="44"/>
      <c r="O31" s="65">
        <f t="shared" si="0"/>
        <v>4.239999999999995</v>
      </c>
      <c r="P31" s="162"/>
      <c r="Q31" s="9" t="str">
        <f t="shared" si="1"/>
        <v>I разр.</v>
      </c>
      <c r="R31" s="6"/>
      <c r="S31" s="40"/>
      <c r="T31" s="40"/>
      <c r="U31" s="5"/>
      <c r="V31" s="5"/>
      <c r="W31" s="5"/>
      <c r="X31" s="5"/>
      <c r="Y31" s="12"/>
      <c r="Z31" s="5"/>
      <c r="AA31" s="5"/>
      <c r="AB31" s="5"/>
      <c r="AC31" s="5"/>
      <c r="AD31" s="5"/>
      <c r="AE31" s="5"/>
      <c r="AF31" s="5"/>
      <c r="AG31" s="5"/>
    </row>
    <row r="32" spans="1:33" ht="14.25" customHeight="1">
      <c r="A32" s="9">
        <v>26</v>
      </c>
      <c r="B32" s="12">
        <v>20</v>
      </c>
      <c r="C32" s="12" t="s">
        <v>71</v>
      </c>
      <c r="D32" s="35" t="s">
        <v>77</v>
      </c>
      <c r="E32" s="63">
        <v>34811</v>
      </c>
      <c r="F32" s="36" t="s">
        <v>50</v>
      </c>
      <c r="G32" s="36" t="s">
        <v>50</v>
      </c>
      <c r="H32" s="22" t="s">
        <v>78</v>
      </c>
      <c r="I32" s="29"/>
      <c r="J32" s="22" t="s">
        <v>78</v>
      </c>
      <c r="K32" s="13"/>
      <c r="L32" s="131">
        <v>45.28</v>
      </c>
      <c r="M32" s="44"/>
      <c r="N32" s="44"/>
      <c r="O32" s="65">
        <f t="shared" si="0"/>
        <v>4.289999999999999</v>
      </c>
      <c r="P32" s="162"/>
      <c r="Q32" s="9" t="str">
        <f t="shared" si="1"/>
        <v>I разр.</v>
      </c>
      <c r="R32" s="6"/>
      <c r="S32" s="40"/>
      <c r="T32" s="40"/>
      <c r="U32" s="5"/>
      <c r="V32" s="5"/>
      <c r="W32" s="5"/>
      <c r="X32" s="5"/>
      <c r="Y32" s="12"/>
      <c r="Z32" s="5"/>
      <c r="AA32" s="5"/>
      <c r="AB32" s="5"/>
      <c r="AC32" s="5"/>
      <c r="AD32" s="5"/>
      <c r="AE32" s="5"/>
      <c r="AF32" s="5"/>
      <c r="AG32" s="5"/>
    </row>
    <row r="33" spans="1:33" ht="14.25" customHeight="1">
      <c r="A33" s="9">
        <v>27</v>
      </c>
      <c r="B33" s="12">
        <v>10</v>
      </c>
      <c r="C33" s="12" t="s">
        <v>74</v>
      </c>
      <c r="D33" s="35" t="s">
        <v>93</v>
      </c>
      <c r="E33" s="63">
        <v>34711</v>
      </c>
      <c r="F33" s="36" t="s">
        <v>38</v>
      </c>
      <c r="G33" s="36" t="s">
        <v>38</v>
      </c>
      <c r="H33" s="22" t="s">
        <v>82</v>
      </c>
      <c r="I33" s="29"/>
      <c r="J33" s="22" t="s">
        <v>82</v>
      </c>
      <c r="K33" s="13"/>
      <c r="L33" s="131">
        <v>48.53</v>
      </c>
      <c r="M33" s="44"/>
      <c r="N33" s="44"/>
      <c r="O33" s="65">
        <f t="shared" si="0"/>
        <v>7.539999999999999</v>
      </c>
      <c r="P33" s="162"/>
      <c r="Q33" s="9" t="str">
        <f t="shared" si="1"/>
        <v>II разр.</v>
      </c>
      <c r="R33" s="6"/>
      <c r="S33" s="40"/>
      <c r="T33" s="40"/>
      <c r="U33" s="5"/>
      <c r="V33" s="5"/>
      <c r="W33" s="5"/>
      <c r="X33" s="5"/>
      <c r="Y33" s="12"/>
      <c r="Z33" s="5"/>
      <c r="AA33" s="5"/>
      <c r="AB33" s="5"/>
      <c r="AC33" s="5"/>
      <c r="AD33" s="5"/>
      <c r="AE33" s="5"/>
      <c r="AF33" s="5"/>
      <c r="AG33" s="5"/>
    </row>
    <row r="34" spans="1:33" ht="14.25" customHeight="1">
      <c r="A34" s="9">
        <v>28</v>
      </c>
      <c r="B34" s="12">
        <v>30</v>
      </c>
      <c r="C34" s="12" t="s">
        <v>71</v>
      </c>
      <c r="D34" s="35" t="s">
        <v>102</v>
      </c>
      <c r="E34" s="63">
        <v>34904</v>
      </c>
      <c r="F34" s="36" t="s">
        <v>49</v>
      </c>
      <c r="G34" s="36" t="s">
        <v>49</v>
      </c>
      <c r="H34" s="22" t="s">
        <v>100</v>
      </c>
      <c r="I34" s="29"/>
      <c r="J34" s="22" t="s">
        <v>100</v>
      </c>
      <c r="K34" s="13"/>
      <c r="L34" s="131">
        <v>49.57</v>
      </c>
      <c r="M34" s="44"/>
      <c r="N34" s="166"/>
      <c r="O34" s="65">
        <f t="shared" si="0"/>
        <v>8.579999999999998</v>
      </c>
      <c r="P34" s="162"/>
      <c r="Q34" s="9" t="str">
        <f t="shared" si="1"/>
        <v>II разр.</v>
      </c>
      <c r="R34" s="6"/>
      <c r="S34" s="40"/>
      <c r="T34" s="40"/>
      <c r="U34" s="5"/>
      <c r="V34" s="5"/>
      <c r="W34" s="5"/>
      <c r="X34" s="5"/>
      <c r="Y34" s="12"/>
      <c r="Z34" s="5"/>
      <c r="AA34" s="5"/>
      <c r="AB34" s="5"/>
      <c r="AC34" s="5"/>
      <c r="AD34" s="5"/>
      <c r="AE34" s="5"/>
      <c r="AF34" s="5"/>
      <c r="AG34" s="5"/>
    </row>
    <row r="35" spans="1:33" ht="14.25" customHeight="1">
      <c r="A35" s="9">
        <v>29</v>
      </c>
      <c r="B35" s="12">
        <v>29</v>
      </c>
      <c r="C35" s="12" t="s">
        <v>71</v>
      </c>
      <c r="D35" s="35" t="s">
        <v>99</v>
      </c>
      <c r="E35" s="63">
        <v>34566</v>
      </c>
      <c r="F35" s="36" t="s">
        <v>49</v>
      </c>
      <c r="G35" s="36" t="s">
        <v>49</v>
      </c>
      <c r="H35" s="22" t="s">
        <v>100</v>
      </c>
      <c r="I35" s="29"/>
      <c r="J35" s="22" t="s">
        <v>100</v>
      </c>
      <c r="K35" s="13"/>
      <c r="L35" s="131">
        <v>50.76</v>
      </c>
      <c r="M35" s="44"/>
      <c r="N35" s="166"/>
      <c r="O35" s="65">
        <f t="shared" si="0"/>
        <v>9.769999999999996</v>
      </c>
      <c r="P35" s="162"/>
      <c r="Q35" s="9" t="str">
        <f t="shared" si="1"/>
        <v>III разр.</v>
      </c>
      <c r="R35" s="6"/>
      <c r="S35" s="40"/>
      <c r="T35" s="40"/>
      <c r="U35" s="5"/>
      <c r="V35" s="5"/>
      <c r="W35" s="5"/>
      <c r="X35" s="5"/>
      <c r="Y35" s="12"/>
      <c r="Z35" s="5"/>
      <c r="AA35" s="5"/>
      <c r="AB35" s="5"/>
      <c r="AC35" s="5"/>
      <c r="AD35" s="5"/>
      <c r="AE35" s="5"/>
      <c r="AF35" s="5"/>
      <c r="AG35" s="5"/>
    </row>
    <row r="36" spans="1:33" ht="14.25" customHeight="1">
      <c r="A36" s="9">
        <v>30</v>
      </c>
      <c r="B36" s="12">
        <v>3</v>
      </c>
      <c r="C36" s="12" t="s">
        <v>74</v>
      </c>
      <c r="D36" s="35" t="s">
        <v>79</v>
      </c>
      <c r="E36" s="63">
        <v>35010</v>
      </c>
      <c r="F36" s="36" t="s">
        <v>38</v>
      </c>
      <c r="G36" s="36" t="s">
        <v>38</v>
      </c>
      <c r="H36" s="22" t="s">
        <v>80</v>
      </c>
      <c r="I36" s="29"/>
      <c r="J36" s="22" t="s">
        <v>80</v>
      </c>
      <c r="K36" s="13"/>
      <c r="L36" s="131">
        <v>66.63</v>
      </c>
      <c r="M36" s="44"/>
      <c r="N36" s="166"/>
      <c r="O36" s="65">
        <f t="shared" si="0"/>
        <v>25.639999999999993</v>
      </c>
      <c r="P36" s="162"/>
      <c r="Q36" s="9" t="str">
        <f t="shared" si="1"/>
        <v>III юн.</v>
      </c>
      <c r="R36" s="6"/>
      <c r="S36" s="40"/>
      <c r="T36" s="40"/>
      <c r="U36" s="5"/>
      <c r="V36" s="5"/>
      <c r="W36" s="5"/>
      <c r="X36" s="5"/>
      <c r="Y36" s="12"/>
      <c r="Z36" s="5"/>
      <c r="AA36" s="5"/>
      <c r="AB36" s="5"/>
      <c r="AC36" s="5"/>
      <c r="AD36" s="5"/>
      <c r="AE36" s="5"/>
      <c r="AF36" s="5"/>
      <c r="AG36" s="5"/>
    </row>
    <row r="37" spans="1:33" ht="8.25" customHeight="1" thickBot="1">
      <c r="A37" s="71"/>
      <c r="B37" s="72"/>
      <c r="C37" s="72"/>
      <c r="D37" s="73"/>
      <c r="E37" s="74"/>
      <c r="F37" s="75"/>
      <c r="G37" s="75"/>
      <c r="H37" s="76"/>
      <c r="I37" s="77"/>
      <c r="J37" s="78"/>
      <c r="K37" s="142"/>
      <c r="L37" s="148"/>
      <c r="M37" s="80"/>
      <c r="N37" s="80"/>
      <c r="O37" s="133"/>
      <c r="P37" s="163"/>
      <c r="Q37" s="71"/>
      <c r="R37" s="6"/>
      <c r="S37" s="40"/>
      <c r="T37" s="40"/>
      <c r="U37" s="5"/>
      <c r="V37" s="5"/>
      <c r="W37" s="5"/>
      <c r="X37" s="5"/>
      <c r="Y37" s="12"/>
      <c r="Z37" s="5"/>
      <c r="AA37" s="5"/>
      <c r="AB37" s="5"/>
      <c r="AC37" s="5"/>
      <c r="AD37" s="5"/>
      <c r="AE37" s="5"/>
      <c r="AF37" s="5"/>
      <c r="AG37" s="5"/>
    </row>
    <row r="38" ht="13.5" thickTop="1"/>
    <row r="40" spans="2:12" ht="12.75">
      <c r="B40" s="154"/>
      <c r="D40" s="154" t="s">
        <v>159</v>
      </c>
      <c r="E40" s="149"/>
      <c r="F40" s="149"/>
      <c r="G40" s="153" t="s">
        <v>46</v>
      </c>
      <c r="H40" s="153"/>
      <c r="L40" s="153" t="s">
        <v>55</v>
      </c>
    </row>
    <row r="41" spans="2:12" ht="12.75">
      <c r="B41" s="154"/>
      <c r="D41" s="154" t="s">
        <v>160</v>
      </c>
      <c r="E41" s="151"/>
      <c r="F41" s="152"/>
      <c r="G41" s="153" t="s">
        <v>47</v>
      </c>
      <c r="H41" s="153"/>
      <c r="I41" s="146" t="s">
        <v>37</v>
      </c>
      <c r="L41" s="153" t="s">
        <v>56</v>
      </c>
    </row>
    <row r="42" spans="7:12" ht="12.75">
      <c r="G42" s="153" t="s">
        <v>48</v>
      </c>
      <c r="H42" s="153"/>
      <c r="L42" s="153" t="s">
        <v>158</v>
      </c>
    </row>
    <row r="48" spans="1:16" ht="12.75">
      <c r="A48" s="203" t="s">
        <v>53</v>
      </c>
      <c r="B48" s="203"/>
      <c r="C48" s="203"/>
      <c r="D48" s="203"/>
      <c r="K48" s="210" t="s">
        <v>161</v>
      </c>
      <c r="L48" s="210"/>
      <c r="M48" s="210"/>
      <c r="N48" s="210"/>
      <c r="O48" s="210"/>
      <c r="P48" s="210"/>
    </row>
  </sheetData>
  <sheetProtection/>
  <mergeCells count="7">
    <mergeCell ref="A48:D48"/>
    <mergeCell ref="K48:P48"/>
    <mergeCell ref="C5:J5"/>
    <mergeCell ref="A2:Q2"/>
    <mergeCell ref="A3:Q3"/>
    <mergeCell ref="A4:D4"/>
    <mergeCell ref="J4:Q4"/>
  </mergeCells>
  <printOptions/>
  <pageMargins left="0.196850393700787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rgb="FF00B0F0"/>
  </sheetPr>
  <dimension ref="A2:AG30"/>
  <sheetViews>
    <sheetView view="pageBreakPreview" zoomScale="175" zoomScaleSheetLayoutView="175" workbookViewId="0" topLeftCell="A1">
      <selection activeCell="D11" sqref="D11"/>
    </sheetView>
  </sheetViews>
  <sheetFormatPr defaultColWidth="9.140625" defaultRowHeight="12.75"/>
  <cols>
    <col min="1" max="1" width="5.57421875" style="1" customWidth="1"/>
    <col min="2" max="2" width="4.57421875" style="1" customWidth="1"/>
    <col min="3" max="3" width="5.8515625" style="1" customWidth="1"/>
    <col min="4" max="4" width="21.140625" style="1" customWidth="1"/>
    <col min="5" max="5" width="0.85546875" style="1" hidden="1" customWidth="1"/>
    <col min="6" max="6" width="10.421875" style="1" customWidth="1"/>
    <col min="7" max="7" width="6.00390625" style="1" hidden="1" customWidth="1"/>
    <col min="8" max="8" width="25.7109375" style="1" customWidth="1"/>
    <col min="9" max="9" width="24.57421875" style="1" hidden="1" customWidth="1"/>
    <col min="10" max="10" width="16.7109375" style="1" hidden="1" customWidth="1"/>
    <col min="11" max="11" width="0.71875" style="1" customWidth="1"/>
    <col min="12" max="12" width="6.421875" style="1" customWidth="1"/>
    <col min="13" max="13" width="7.28125" style="1" hidden="1" customWidth="1"/>
    <col min="14" max="14" width="2.28125" style="1" customWidth="1"/>
    <col min="15" max="15" width="5.421875" style="1" customWidth="1"/>
    <col min="16" max="16" width="6.00390625" style="164" customWidth="1"/>
    <col min="17" max="17" width="7.8515625" style="1" customWidth="1"/>
    <col min="18" max="18" width="2.8515625" style="1" customWidth="1"/>
    <col min="19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ht="7.5" customHeight="1"/>
    <row r="2" spans="1:17" ht="25.5" customHeight="1">
      <c r="A2" s="211" t="str">
        <f>N_sor1</f>
        <v>I этап Кубка СКР среди юниоров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30.75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35.25" customHeight="1">
      <c r="A4" s="213" t="s">
        <v>23</v>
      </c>
      <c r="B4" s="213"/>
      <c r="C4" s="213"/>
      <c r="D4" s="213"/>
      <c r="E4" s="155"/>
      <c r="F4" s="155"/>
      <c r="G4" s="155"/>
      <c r="H4" s="155"/>
      <c r="I4" s="155"/>
      <c r="J4" s="214" t="str">
        <f>D_d1</f>
        <v>11 октября 2013г.</v>
      </c>
      <c r="K4" s="214"/>
      <c r="L4" s="214"/>
      <c r="M4" s="214"/>
      <c r="N4" s="214"/>
      <c r="O4" s="214"/>
      <c r="P4" s="214"/>
      <c r="Q4" s="214"/>
    </row>
    <row r="5" spans="2:33" ht="28.5" customHeight="1">
      <c r="B5" s="34"/>
      <c r="C5" s="204" t="str">
        <f>N_dev</f>
        <v>Юниорки</v>
      </c>
      <c r="D5" s="204"/>
      <c r="E5" s="204"/>
      <c r="F5" s="204"/>
      <c r="G5" s="204"/>
      <c r="H5" s="204"/>
      <c r="I5" s="204"/>
      <c r="J5" s="204"/>
      <c r="K5" s="34"/>
      <c r="L5" s="39" t="s">
        <v>162</v>
      </c>
      <c r="M5" s="34"/>
      <c r="N5" s="34"/>
      <c r="O5" s="34"/>
      <c r="P5" s="160"/>
      <c r="Q5" s="34"/>
      <c r="R5" s="6"/>
      <c r="S5" s="1">
        <v>41.5</v>
      </c>
      <c r="T5" s="1">
        <v>38.7</v>
      </c>
      <c r="U5" s="5"/>
      <c r="V5" s="5"/>
      <c r="W5" s="5"/>
      <c r="X5" s="5"/>
      <c r="Y5" s="12"/>
      <c r="Z5" s="5"/>
      <c r="AA5" s="5"/>
      <c r="AB5" s="5"/>
      <c r="AC5" s="5"/>
      <c r="AD5" s="5"/>
      <c r="AE5" s="5"/>
      <c r="AF5" s="5"/>
      <c r="AG5" s="5"/>
    </row>
    <row r="6" spans="1:33" ht="19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44</v>
      </c>
      <c r="F6" s="2" t="s">
        <v>1</v>
      </c>
      <c r="G6" s="2"/>
      <c r="H6" s="2" t="s">
        <v>52</v>
      </c>
      <c r="I6" s="2"/>
      <c r="J6" s="2" t="s">
        <v>7</v>
      </c>
      <c r="K6" s="2"/>
      <c r="L6" s="2" t="s">
        <v>3</v>
      </c>
      <c r="M6" s="21" t="s">
        <v>8</v>
      </c>
      <c r="N6" s="21"/>
      <c r="O6" s="21" t="s">
        <v>12</v>
      </c>
      <c r="P6" s="161" t="s">
        <v>8</v>
      </c>
      <c r="Q6" s="2" t="s">
        <v>5</v>
      </c>
      <c r="R6" s="6"/>
      <c r="S6" s="40"/>
      <c r="T6" s="40"/>
      <c r="U6" s="5"/>
      <c r="V6" s="5"/>
      <c r="W6" s="5"/>
      <c r="X6" s="5"/>
      <c r="Y6" s="12"/>
      <c r="Z6" s="5"/>
      <c r="AA6" s="5"/>
      <c r="AB6" s="5"/>
      <c r="AC6" s="5"/>
      <c r="AD6" s="5"/>
      <c r="AE6" s="5"/>
      <c r="AF6" s="5"/>
      <c r="AG6" s="5"/>
    </row>
    <row r="7" spans="1:33" ht="14.25" customHeight="1" thickTop="1">
      <c r="A7" s="9">
        <v>1</v>
      </c>
      <c r="B7" s="12">
        <v>14</v>
      </c>
      <c r="C7" s="58" t="s">
        <v>74</v>
      </c>
      <c r="D7" s="35" t="s">
        <v>108</v>
      </c>
      <c r="E7" s="63">
        <v>35085</v>
      </c>
      <c r="F7" s="36" t="s">
        <v>38</v>
      </c>
      <c r="G7" s="36" t="s">
        <v>38</v>
      </c>
      <c r="H7" s="29" t="s">
        <v>131</v>
      </c>
      <c r="I7" s="29" t="s">
        <v>163</v>
      </c>
      <c r="J7" s="22" t="s">
        <v>131</v>
      </c>
      <c r="K7" s="14"/>
      <c r="L7" s="96">
        <v>41.52</v>
      </c>
      <c r="M7" s="53"/>
      <c r="N7" s="188"/>
      <c r="O7" s="130">
        <f aca="true" t="shared" si="0" ref="O7:O17">L7-L$7</f>
        <v>0</v>
      </c>
      <c r="P7" s="162">
        <v>100</v>
      </c>
      <c r="Q7" s="9" t="str">
        <f aca="true" t="shared" si="1" ref="Q7:Q18">IF(L7&lt;=44.1,"КМС",IF(L7&lt;=46.9,"I разр.",IF(L7&lt;=49.7,"II разр.",IF(L7&lt;=53.2,"III разр.",IF(L7&lt;=57.4,"I юн.",IF(L7&lt;=63,"II юн.",IF(L7&lt;=70,"III юн.","")))))))</f>
        <v>КМС</v>
      </c>
      <c r="R7" s="6"/>
      <c r="S7" s="162"/>
      <c r="T7" s="162">
        <v>100</v>
      </c>
      <c r="U7" s="5"/>
      <c r="V7" s="5"/>
      <c r="W7" s="5"/>
      <c r="X7" s="5"/>
      <c r="Y7" s="12"/>
      <c r="Z7" s="5"/>
      <c r="AA7" s="5"/>
      <c r="AB7" s="5"/>
      <c r="AC7" s="5"/>
      <c r="AD7" s="5"/>
      <c r="AE7" s="5"/>
      <c r="AF7" s="5"/>
      <c r="AG7" s="5"/>
    </row>
    <row r="8" spans="1:33" ht="14.25" customHeight="1">
      <c r="A8" s="9">
        <v>2</v>
      </c>
      <c r="B8" s="12">
        <v>25</v>
      </c>
      <c r="C8" s="12" t="s">
        <v>71</v>
      </c>
      <c r="D8" s="35" t="s">
        <v>112</v>
      </c>
      <c r="E8" s="63"/>
      <c r="F8" s="36" t="s">
        <v>38</v>
      </c>
      <c r="G8" s="36" t="s">
        <v>38</v>
      </c>
      <c r="H8" s="29" t="s">
        <v>73</v>
      </c>
      <c r="I8" s="29" t="s">
        <v>73</v>
      </c>
      <c r="J8" s="22" t="s">
        <v>73</v>
      </c>
      <c r="K8" s="14"/>
      <c r="L8" s="131">
        <v>41.75</v>
      </c>
      <c r="M8" s="44"/>
      <c r="N8" s="44"/>
      <c r="O8" s="65">
        <f t="shared" si="0"/>
        <v>0.22999999999999687</v>
      </c>
      <c r="P8" s="162">
        <v>80</v>
      </c>
      <c r="Q8" s="9" t="str">
        <f t="shared" si="1"/>
        <v>КМС</v>
      </c>
      <c r="R8" s="6"/>
      <c r="S8" s="162"/>
      <c r="T8" s="162">
        <v>80</v>
      </c>
      <c r="U8" s="5"/>
      <c r="V8" s="5"/>
      <c r="W8" s="5"/>
      <c r="X8" s="5"/>
      <c r="Y8" s="12"/>
      <c r="Z8" s="5"/>
      <c r="AA8" s="5"/>
      <c r="AB8" s="5"/>
      <c r="AC8" s="5"/>
      <c r="AD8" s="5"/>
      <c r="AE8" s="5"/>
      <c r="AF8" s="5"/>
      <c r="AG8" s="5"/>
    </row>
    <row r="9" spans="1:33" ht="14.25" customHeight="1">
      <c r="A9" s="9">
        <v>3</v>
      </c>
      <c r="B9" s="12">
        <v>13</v>
      </c>
      <c r="C9" s="12" t="s">
        <v>71</v>
      </c>
      <c r="D9" s="35" t="s">
        <v>107</v>
      </c>
      <c r="E9" s="63">
        <v>34766</v>
      </c>
      <c r="F9" s="36" t="s">
        <v>51</v>
      </c>
      <c r="G9" s="36" t="s">
        <v>51</v>
      </c>
      <c r="H9" s="29" t="s">
        <v>85</v>
      </c>
      <c r="I9" s="29" t="s">
        <v>85</v>
      </c>
      <c r="J9" s="22" t="s">
        <v>85</v>
      </c>
      <c r="K9" s="14"/>
      <c r="L9" s="131">
        <v>42.11</v>
      </c>
      <c r="M9" s="44"/>
      <c r="N9" s="44"/>
      <c r="O9" s="65">
        <f t="shared" si="0"/>
        <v>0.5899999999999963</v>
      </c>
      <c r="P9" s="162">
        <v>70</v>
      </c>
      <c r="Q9" s="9" t="str">
        <f t="shared" si="1"/>
        <v>КМС</v>
      </c>
      <c r="R9" s="6"/>
      <c r="S9" s="162"/>
      <c r="T9" s="162">
        <v>70</v>
      </c>
      <c r="U9" s="5"/>
      <c r="V9" s="5"/>
      <c r="W9" s="5"/>
      <c r="X9" s="5"/>
      <c r="Y9" s="12"/>
      <c r="Z9" s="5"/>
      <c r="AA9" s="5"/>
      <c r="AB9" s="5"/>
      <c r="AC9" s="5"/>
      <c r="AD9" s="5"/>
      <c r="AE9" s="5"/>
      <c r="AF9" s="5"/>
      <c r="AG9" s="5"/>
    </row>
    <row r="10" spans="1:33" ht="14.25" customHeight="1">
      <c r="A10" s="9">
        <v>4</v>
      </c>
      <c r="B10" s="12">
        <v>12</v>
      </c>
      <c r="C10" s="12" t="s">
        <v>74</v>
      </c>
      <c r="D10" s="35" t="s">
        <v>84</v>
      </c>
      <c r="E10" s="63">
        <v>35101</v>
      </c>
      <c r="F10" s="36" t="s">
        <v>38</v>
      </c>
      <c r="G10" s="36" t="s">
        <v>38</v>
      </c>
      <c r="H10" s="29" t="s">
        <v>85</v>
      </c>
      <c r="I10" s="29" t="s">
        <v>85</v>
      </c>
      <c r="J10" s="22" t="s">
        <v>85</v>
      </c>
      <c r="K10" s="14"/>
      <c r="L10" s="131">
        <v>42.59</v>
      </c>
      <c r="M10" s="44"/>
      <c r="N10" s="166"/>
      <c r="O10" s="65">
        <f t="shared" si="0"/>
        <v>1.0700000000000003</v>
      </c>
      <c r="P10" s="162">
        <v>60</v>
      </c>
      <c r="Q10" s="9" t="str">
        <f t="shared" si="1"/>
        <v>КМС</v>
      </c>
      <c r="R10" s="6"/>
      <c r="S10" s="162"/>
      <c r="T10" s="162">
        <v>60</v>
      </c>
      <c r="U10" s="5"/>
      <c r="V10" s="5"/>
      <c r="W10" s="5"/>
      <c r="X10" s="5"/>
      <c r="Y10" s="12"/>
      <c r="Z10" s="5"/>
      <c r="AA10" s="5"/>
      <c r="AB10" s="5"/>
      <c r="AC10" s="5"/>
      <c r="AD10" s="5"/>
      <c r="AE10" s="5"/>
      <c r="AF10" s="5"/>
      <c r="AG10" s="5"/>
    </row>
    <row r="11" spans="1:33" ht="14.25" customHeight="1">
      <c r="A11" s="9">
        <v>5</v>
      </c>
      <c r="B11" s="12">
        <v>23</v>
      </c>
      <c r="C11" s="12" t="s">
        <v>71</v>
      </c>
      <c r="D11" s="35" t="s">
        <v>72</v>
      </c>
      <c r="E11" s="63">
        <v>34684</v>
      </c>
      <c r="F11" s="36" t="s">
        <v>51</v>
      </c>
      <c r="G11" s="36" t="s">
        <v>51</v>
      </c>
      <c r="H11" s="29" t="s">
        <v>73</v>
      </c>
      <c r="I11" s="29" t="s">
        <v>73</v>
      </c>
      <c r="J11" s="22" t="s">
        <v>73</v>
      </c>
      <c r="K11" s="14"/>
      <c r="L11" s="131">
        <v>43.29</v>
      </c>
      <c r="M11" s="44"/>
      <c r="N11" s="166"/>
      <c r="O11" s="65">
        <f t="shared" si="0"/>
        <v>1.769999999999996</v>
      </c>
      <c r="P11" s="162">
        <v>50</v>
      </c>
      <c r="Q11" s="9" t="str">
        <f t="shared" si="1"/>
        <v>КМС</v>
      </c>
      <c r="R11" s="6"/>
      <c r="S11" s="162"/>
      <c r="T11" s="162">
        <v>50</v>
      </c>
      <c r="U11" s="5"/>
      <c r="V11" s="5"/>
      <c r="W11" s="5"/>
      <c r="X11" s="5"/>
      <c r="Y11" s="12"/>
      <c r="Z11" s="5"/>
      <c r="AA11" s="5"/>
      <c r="AB11" s="5"/>
      <c r="AC11" s="5"/>
      <c r="AD11" s="5"/>
      <c r="AE11" s="5"/>
      <c r="AF11" s="5"/>
      <c r="AG11" s="5"/>
    </row>
    <row r="12" spans="1:33" ht="14.25" customHeight="1">
      <c r="A12" s="9">
        <v>6</v>
      </c>
      <c r="B12" s="12">
        <v>4</v>
      </c>
      <c r="C12" s="12" t="s">
        <v>71</v>
      </c>
      <c r="D12" s="35" t="s">
        <v>83</v>
      </c>
      <c r="E12" s="63">
        <v>34590</v>
      </c>
      <c r="F12" s="36" t="s">
        <v>38</v>
      </c>
      <c r="G12" s="36" t="s">
        <v>38</v>
      </c>
      <c r="H12" s="29" t="s">
        <v>82</v>
      </c>
      <c r="I12" s="29" t="s">
        <v>82</v>
      </c>
      <c r="J12" s="22" t="s">
        <v>82</v>
      </c>
      <c r="K12" s="14"/>
      <c r="L12" s="131">
        <v>43.57</v>
      </c>
      <c r="M12" s="44"/>
      <c r="N12" s="44"/>
      <c r="O12" s="65">
        <f t="shared" si="0"/>
        <v>2.049999999999997</v>
      </c>
      <c r="P12" s="162">
        <v>45</v>
      </c>
      <c r="Q12" s="9" t="str">
        <f t="shared" si="1"/>
        <v>КМС</v>
      </c>
      <c r="R12" s="6"/>
      <c r="S12" s="162"/>
      <c r="T12" s="162">
        <v>45</v>
      </c>
      <c r="U12" s="5"/>
      <c r="V12" s="5"/>
      <c r="W12" s="5"/>
      <c r="X12" s="5"/>
      <c r="Y12" s="12"/>
      <c r="Z12" s="5"/>
      <c r="AA12" s="5"/>
      <c r="AB12" s="5"/>
      <c r="AC12" s="5"/>
      <c r="AD12" s="5"/>
      <c r="AE12" s="5"/>
      <c r="AF12" s="5"/>
      <c r="AG12" s="5"/>
    </row>
    <row r="13" spans="1:33" ht="14.25" customHeight="1">
      <c r="A13" s="9">
        <v>7</v>
      </c>
      <c r="B13" s="12">
        <v>8</v>
      </c>
      <c r="C13" s="12" t="s">
        <v>74</v>
      </c>
      <c r="D13" s="35" t="s">
        <v>81</v>
      </c>
      <c r="E13" s="63">
        <v>35218</v>
      </c>
      <c r="F13" s="36" t="s">
        <v>38</v>
      </c>
      <c r="G13" s="36" t="s">
        <v>38</v>
      </c>
      <c r="H13" s="29" t="s">
        <v>82</v>
      </c>
      <c r="I13" s="29" t="s">
        <v>82</v>
      </c>
      <c r="J13" s="22" t="s">
        <v>82</v>
      </c>
      <c r="K13" s="14"/>
      <c r="L13" s="131">
        <v>44.79</v>
      </c>
      <c r="M13" s="44"/>
      <c r="N13" s="44"/>
      <c r="O13" s="65">
        <f t="shared" si="0"/>
        <v>3.269999999999996</v>
      </c>
      <c r="P13" s="162">
        <v>40</v>
      </c>
      <c r="Q13" s="9" t="str">
        <f t="shared" si="1"/>
        <v>I разр.</v>
      </c>
      <c r="R13" s="6"/>
      <c r="S13" s="162"/>
      <c r="T13" s="162">
        <v>40</v>
      </c>
      <c r="U13" s="5"/>
      <c r="V13" s="5"/>
      <c r="W13" s="5"/>
      <c r="X13" s="5"/>
      <c r="Y13" s="12"/>
      <c r="Z13" s="5"/>
      <c r="AA13" s="5"/>
      <c r="AB13" s="5"/>
      <c r="AC13" s="5"/>
      <c r="AD13" s="5"/>
      <c r="AE13" s="5"/>
      <c r="AF13" s="5"/>
      <c r="AG13" s="5"/>
    </row>
    <row r="14" spans="1:33" ht="14.25" customHeight="1">
      <c r="A14" s="9">
        <v>8</v>
      </c>
      <c r="B14" s="12">
        <v>20</v>
      </c>
      <c r="C14" s="12" t="s">
        <v>71</v>
      </c>
      <c r="D14" s="35" t="s">
        <v>77</v>
      </c>
      <c r="E14" s="63">
        <v>34811</v>
      </c>
      <c r="F14" s="36" t="s">
        <v>50</v>
      </c>
      <c r="G14" s="36" t="s">
        <v>50</v>
      </c>
      <c r="H14" s="29" t="s">
        <v>78</v>
      </c>
      <c r="I14" s="29" t="s">
        <v>78</v>
      </c>
      <c r="J14" s="22" t="s">
        <v>78</v>
      </c>
      <c r="K14" s="14"/>
      <c r="L14" s="131">
        <v>45.51</v>
      </c>
      <c r="M14" s="44"/>
      <c r="N14" s="44"/>
      <c r="O14" s="65">
        <f t="shared" si="0"/>
        <v>3.989999999999995</v>
      </c>
      <c r="P14" s="162">
        <v>36</v>
      </c>
      <c r="Q14" s="9" t="str">
        <f t="shared" si="1"/>
        <v>I разр.</v>
      </c>
      <c r="R14" s="6"/>
      <c r="S14" s="162"/>
      <c r="T14" s="162">
        <v>36</v>
      </c>
      <c r="U14" s="5"/>
      <c r="V14" s="5"/>
      <c r="W14" s="5"/>
      <c r="X14" s="5"/>
      <c r="Y14" s="12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9">
        <v>9</v>
      </c>
      <c r="B15" s="12">
        <v>30</v>
      </c>
      <c r="C15" s="12" t="s">
        <v>74</v>
      </c>
      <c r="D15" s="35" t="s">
        <v>102</v>
      </c>
      <c r="E15" s="63">
        <v>34904</v>
      </c>
      <c r="F15" s="36" t="s">
        <v>49</v>
      </c>
      <c r="G15" s="36" t="s">
        <v>49</v>
      </c>
      <c r="H15" s="29" t="s">
        <v>100</v>
      </c>
      <c r="I15" s="29" t="s">
        <v>100</v>
      </c>
      <c r="J15" s="22" t="s">
        <v>100</v>
      </c>
      <c r="K15" s="14"/>
      <c r="L15" s="131">
        <v>49.51</v>
      </c>
      <c r="M15" s="44"/>
      <c r="N15" s="166"/>
      <c r="O15" s="65">
        <f t="shared" si="0"/>
        <v>7.989999999999995</v>
      </c>
      <c r="P15" s="162">
        <v>32</v>
      </c>
      <c r="Q15" s="9" t="str">
        <f t="shared" si="1"/>
        <v>II разр.</v>
      </c>
      <c r="R15" s="6"/>
      <c r="S15" s="162"/>
      <c r="T15" s="162">
        <v>32</v>
      </c>
      <c r="U15" s="5"/>
      <c r="V15" s="5"/>
      <c r="W15" s="5"/>
      <c r="X15" s="5"/>
      <c r="Y15" s="12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9">
        <v>10</v>
      </c>
      <c r="B16" s="12">
        <v>29</v>
      </c>
      <c r="C16" s="12" t="s">
        <v>74</v>
      </c>
      <c r="D16" s="35" t="s">
        <v>99</v>
      </c>
      <c r="E16" s="63">
        <v>34566</v>
      </c>
      <c r="F16" s="36" t="s">
        <v>49</v>
      </c>
      <c r="G16" s="36" t="s">
        <v>49</v>
      </c>
      <c r="H16" s="29" t="s">
        <v>100</v>
      </c>
      <c r="I16" s="29" t="s">
        <v>100</v>
      </c>
      <c r="J16" s="22" t="s">
        <v>100</v>
      </c>
      <c r="K16" s="14"/>
      <c r="L16" s="131">
        <v>49.66</v>
      </c>
      <c r="M16" s="44"/>
      <c r="N16" s="44"/>
      <c r="O16" s="65">
        <f t="shared" si="0"/>
        <v>8.139999999999993</v>
      </c>
      <c r="P16" s="162">
        <v>28</v>
      </c>
      <c r="Q16" s="9" t="str">
        <f t="shared" si="1"/>
        <v>II разр.</v>
      </c>
      <c r="R16" s="6"/>
      <c r="S16" s="162"/>
      <c r="T16" s="162">
        <v>28</v>
      </c>
      <c r="U16" s="5"/>
      <c r="V16" s="5"/>
      <c r="W16" s="5"/>
      <c r="X16" s="5"/>
      <c r="Y16" s="12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9">
        <v>11</v>
      </c>
      <c r="B17" s="12">
        <v>17</v>
      </c>
      <c r="C17" s="12" t="s">
        <v>74</v>
      </c>
      <c r="D17" s="35" t="s">
        <v>111</v>
      </c>
      <c r="E17" s="63">
        <v>35690</v>
      </c>
      <c r="F17" s="36" t="s">
        <v>38</v>
      </c>
      <c r="G17" s="36" t="s">
        <v>38</v>
      </c>
      <c r="H17" s="29" t="s">
        <v>87</v>
      </c>
      <c r="I17" s="29" t="s">
        <v>87</v>
      </c>
      <c r="J17" s="22" t="s">
        <v>87</v>
      </c>
      <c r="K17" s="14"/>
      <c r="L17" s="131">
        <v>50.03</v>
      </c>
      <c r="M17" s="44"/>
      <c r="N17" s="44"/>
      <c r="O17" s="65">
        <f t="shared" si="0"/>
        <v>8.509999999999998</v>
      </c>
      <c r="P17" s="162">
        <v>24</v>
      </c>
      <c r="Q17" s="9" t="str">
        <f t="shared" si="1"/>
        <v>III разр.</v>
      </c>
      <c r="R17" s="6"/>
      <c r="S17" s="162"/>
      <c r="T17" s="162">
        <v>24</v>
      </c>
      <c r="U17" s="5"/>
      <c r="V17" s="5"/>
      <c r="W17" s="5"/>
      <c r="X17" s="5"/>
      <c r="Y17" s="12"/>
      <c r="Z17" s="5"/>
      <c r="AA17" s="5"/>
      <c r="AB17" s="5"/>
      <c r="AC17" s="5"/>
      <c r="AD17" s="5"/>
      <c r="AE17" s="5"/>
      <c r="AF17" s="5"/>
      <c r="AG17" s="5"/>
    </row>
    <row r="18" spans="1:33" ht="14.25" customHeight="1">
      <c r="A18" s="9"/>
      <c r="B18" s="12">
        <v>7</v>
      </c>
      <c r="C18" s="12" t="s">
        <v>71</v>
      </c>
      <c r="D18" s="35" t="s">
        <v>98</v>
      </c>
      <c r="E18" s="63">
        <v>35176</v>
      </c>
      <c r="F18" s="36" t="s">
        <v>38</v>
      </c>
      <c r="G18" s="36" t="s">
        <v>38</v>
      </c>
      <c r="H18" s="29" t="s">
        <v>82</v>
      </c>
      <c r="I18" s="29" t="s">
        <v>82</v>
      </c>
      <c r="J18" s="22" t="s">
        <v>82</v>
      </c>
      <c r="K18" s="14"/>
      <c r="L18" s="131" t="s">
        <v>61</v>
      </c>
      <c r="M18" s="44"/>
      <c r="N18" s="166"/>
      <c r="O18" s="65"/>
      <c r="P18" s="162"/>
      <c r="Q18" s="9">
        <f t="shared" si="1"/>
      </c>
      <c r="R18" s="6"/>
      <c r="S18" s="162"/>
      <c r="T18" s="162">
        <v>21</v>
      </c>
      <c r="U18" s="5"/>
      <c r="V18" s="5"/>
      <c r="W18" s="5"/>
      <c r="X18" s="5"/>
      <c r="Y18" s="12"/>
      <c r="Z18" s="5"/>
      <c r="AA18" s="5"/>
      <c r="AB18" s="5"/>
      <c r="AC18" s="5"/>
      <c r="AD18" s="5"/>
      <c r="AE18" s="5"/>
      <c r="AF18" s="5"/>
      <c r="AG18" s="5"/>
    </row>
    <row r="19" spans="1:33" ht="8.25" customHeight="1" thickBot="1">
      <c r="A19" s="71"/>
      <c r="B19" s="72"/>
      <c r="C19" s="72"/>
      <c r="D19" s="73"/>
      <c r="E19" s="74"/>
      <c r="F19" s="75"/>
      <c r="G19" s="75"/>
      <c r="H19" s="76"/>
      <c r="I19" s="77"/>
      <c r="J19" s="78"/>
      <c r="K19" s="142"/>
      <c r="L19" s="148"/>
      <c r="M19" s="80"/>
      <c r="N19" s="80"/>
      <c r="O19" s="133"/>
      <c r="P19" s="163"/>
      <c r="Q19" s="71"/>
      <c r="R19" s="6"/>
      <c r="S19" s="40"/>
      <c r="T19" s="40"/>
      <c r="U19" s="5"/>
      <c r="V19" s="5"/>
      <c r="W19" s="5"/>
      <c r="X19" s="5"/>
      <c r="Y19" s="12"/>
      <c r="Z19" s="5"/>
      <c r="AA19" s="5"/>
      <c r="AB19" s="5"/>
      <c r="AC19" s="5"/>
      <c r="AD19" s="5"/>
      <c r="AE19" s="5"/>
      <c r="AF19" s="5"/>
      <c r="AG19" s="5"/>
    </row>
    <row r="20" ht="13.5" thickTop="1"/>
    <row r="22" spans="2:12" ht="12.75">
      <c r="B22" s="154"/>
      <c r="D22" s="154" t="s">
        <v>165</v>
      </c>
      <c r="E22" s="149"/>
      <c r="F22" s="149"/>
      <c r="G22" s="153" t="s">
        <v>46</v>
      </c>
      <c r="H22" s="153"/>
      <c r="L22" s="153" t="s">
        <v>46</v>
      </c>
    </row>
    <row r="23" spans="2:12" ht="12.75">
      <c r="B23" s="154"/>
      <c r="D23" s="154" t="s">
        <v>166</v>
      </c>
      <c r="E23" s="151"/>
      <c r="F23" s="152"/>
      <c r="G23" s="153" t="s">
        <v>47</v>
      </c>
      <c r="H23" s="153"/>
      <c r="I23" s="146" t="s">
        <v>37</v>
      </c>
      <c r="L23" s="153" t="s">
        <v>60</v>
      </c>
    </row>
    <row r="24" spans="7:12" ht="12.75">
      <c r="G24" s="153" t="s">
        <v>48</v>
      </c>
      <c r="H24" s="153"/>
      <c r="L24" s="153" t="s">
        <v>164</v>
      </c>
    </row>
    <row r="30" spans="1:16" ht="12.75">
      <c r="A30" s="203" t="s">
        <v>53</v>
      </c>
      <c r="B30" s="203"/>
      <c r="C30" s="203"/>
      <c r="D30" s="203"/>
      <c r="K30" s="210" t="s">
        <v>161</v>
      </c>
      <c r="L30" s="210"/>
      <c r="M30" s="210"/>
      <c r="N30" s="210"/>
      <c r="O30" s="210"/>
      <c r="P30" s="210"/>
    </row>
  </sheetData>
  <sheetProtection/>
  <mergeCells count="7">
    <mergeCell ref="A2:Q2"/>
    <mergeCell ref="A3:Q3"/>
    <mergeCell ref="A4:D4"/>
    <mergeCell ref="J4:Q4"/>
    <mergeCell ref="C5:J5"/>
    <mergeCell ref="A30:D30"/>
    <mergeCell ref="K30:P30"/>
  </mergeCells>
  <printOptions/>
  <pageMargins left="0.196850393700787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2:AL49"/>
  <sheetViews>
    <sheetView view="pageBreakPreview" zoomScale="175" zoomScaleSheetLayoutView="175" zoomScalePageLayoutView="0" workbookViewId="0" topLeftCell="A1">
      <selection activeCell="J4" sqref="J4:Q4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5.28125" style="1" customWidth="1"/>
    <col min="4" max="4" width="20.28125" style="1" customWidth="1"/>
    <col min="5" max="5" width="10.421875" style="1" hidden="1" customWidth="1"/>
    <col min="6" max="6" width="9.8515625" style="1" hidden="1" customWidth="1"/>
    <col min="7" max="7" width="22.57421875" style="1" hidden="1" customWidth="1"/>
    <col min="8" max="8" width="8.28125" style="1" customWidth="1"/>
    <col min="9" max="9" width="26.28125" style="1" customWidth="1"/>
    <col min="10" max="10" width="27.00390625" style="1" hidden="1" customWidth="1"/>
    <col min="11" max="11" width="0.71875" style="1" customWidth="1"/>
    <col min="12" max="12" width="9.57421875" style="1" customWidth="1"/>
    <col min="13" max="13" width="7.28125" style="1" hidden="1" customWidth="1"/>
    <col min="14" max="14" width="6.421875" style="1" customWidth="1"/>
    <col min="15" max="15" width="6.421875" style="182" customWidth="1"/>
    <col min="16" max="16" width="7.8515625" style="177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6" customHeight="1"/>
    <row r="2" spans="1:16" ht="30" customHeight="1">
      <c r="A2" s="212" t="str">
        <f>N_sor1</f>
        <v>I этап Кубка СКР среди юниоров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29.25" customHeight="1">
      <c r="A3" s="205" t="str">
        <f>N_sor2</f>
        <v>по конькобежному спорту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7" ht="31.5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145"/>
      <c r="J4" s="216" t="str">
        <f>D_d1</f>
        <v>11 октября 2013г.</v>
      </c>
      <c r="K4" s="216"/>
      <c r="L4" s="216"/>
      <c r="M4" s="216"/>
      <c r="N4" s="216"/>
      <c r="O4" s="216"/>
      <c r="P4" s="216"/>
      <c r="Q4" s="216"/>
    </row>
    <row r="5" spans="2:38" ht="28.5" customHeight="1">
      <c r="B5" s="34"/>
      <c r="C5" s="215" t="str">
        <f>N_un</f>
        <v>Юниоры</v>
      </c>
      <c r="D5" s="215"/>
      <c r="E5" s="215"/>
      <c r="F5" s="215"/>
      <c r="G5" s="215"/>
      <c r="H5" s="215"/>
      <c r="I5" s="215"/>
      <c r="J5" s="215"/>
      <c r="K5" s="34"/>
      <c r="L5" s="39" t="str">
        <f>const!C10</f>
        <v>1500 метров</v>
      </c>
      <c r="M5" s="34"/>
      <c r="N5" s="34"/>
      <c r="O5" s="179"/>
      <c r="P5" s="175"/>
      <c r="Q5" s="4"/>
      <c r="R5" s="5" t="s">
        <v>34</v>
      </c>
      <c r="S5" s="5" t="s">
        <v>35</v>
      </c>
      <c r="V5" s="5"/>
      <c r="W5" s="5"/>
      <c r="X5" s="1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44</v>
      </c>
      <c r="F6" s="2" t="s">
        <v>1</v>
      </c>
      <c r="G6" s="2"/>
      <c r="H6" s="2" t="s">
        <v>1</v>
      </c>
      <c r="I6" s="2" t="s">
        <v>52</v>
      </c>
      <c r="J6" s="2" t="s">
        <v>7</v>
      </c>
      <c r="K6" s="2"/>
      <c r="L6" s="21" t="s">
        <v>3</v>
      </c>
      <c r="M6" s="21" t="s">
        <v>8</v>
      </c>
      <c r="N6" s="21" t="s">
        <v>12</v>
      </c>
      <c r="O6" s="176" t="s">
        <v>8</v>
      </c>
      <c r="P6" s="176" t="s">
        <v>5</v>
      </c>
      <c r="Q6" s="4"/>
      <c r="R6" s="40"/>
      <c r="S6" s="40"/>
      <c r="V6" s="5"/>
      <c r="W6" s="5"/>
      <c r="X6" s="1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5.75" customHeight="1" thickTop="1">
      <c r="A7" s="59">
        <v>1</v>
      </c>
      <c r="B7" s="58">
        <v>129</v>
      </c>
      <c r="C7" s="58" t="s">
        <v>74</v>
      </c>
      <c r="D7" s="66" t="s">
        <v>149</v>
      </c>
      <c r="E7" s="67">
        <v>34939</v>
      </c>
      <c r="F7" s="67"/>
      <c r="G7" s="68"/>
      <c r="H7" s="36" t="s">
        <v>51</v>
      </c>
      <c r="I7" s="141" t="s">
        <v>73</v>
      </c>
      <c r="J7" s="141" t="s">
        <v>73</v>
      </c>
      <c r="K7" s="116"/>
      <c r="L7" s="126">
        <f aca="true" t="shared" si="0" ref="L7:L39">(Q7*60+R7)/86400</f>
        <v>0.0012971064814814813</v>
      </c>
      <c r="M7" s="124"/>
      <c r="N7" s="127">
        <f aca="true" t="shared" si="1" ref="N7:N39">(L7-L$7)*86400</f>
        <v>0</v>
      </c>
      <c r="O7" s="162">
        <v>100</v>
      </c>
      <c r="P7" s="12" t="s">
        <v>51</v>
      </c>
      <c r="Q7" s="4">
        <v>1</v>
      </c>
      <c r="R7" s="40">
        <v>52.07</v>
      </c>
      <c r="S7" s="40"/>
      <c r="U7" s="162">
        <v>100</v>
      </c>
      <c r="V7" s="5"/>
      <c r="W7" s="5"/>
      <c r="X7" s="1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5.75" customHeight="1">
      <c r="A8" s="9">
        <v>2</v>
      </c>
      <c r="B8" s="12">
        <v>136</v>
      </c>
      <c r="C8" s="12" t="s">
        <v>74</v>
      </c>
      <c r="D8" s="35" t="s">
        <v>153</v>
      </c>
      <c r="E8" s="63">
        <v>34573</v>
      </c>
      <c r="F8" s="63"/>
      <c r="G8" s="36"/>
      <c r="H8" s="36" t="s">
        <v>51</v>
      </c>
      <c r="I8" s="23" t="s">
        <v>154</v>
      </c>
      <c r="J8" s="23" t="s">
        <v>154</v>
      </c>
      <c r="K8" s="22"/>
      <c r="L8" s="129">
        <f t="shared" si="0"/>
        <v>0.0013111111111111112</v>
      </c>
      <c r="M8" s="70"/>
      <c r="N8" s="65">
        <f t="shared" si="1"/>
        <v>1.2100000000000208</v>
      </c>
      <c r="O8" s="162">
        <v>80</v>
      </c>
      <c r="P8" s="12" t="s">
        <v>51</v>
      </c>
      <c r="Q8" s="4">
        <v>1</v>
      </c>
      <c r="R8" s="40">
        <v>53.28</v>
      </c>
      <c r="S8" s="40"/>
      <c r="U8" s="162">
        <v>80</v>
      </c>
      <c r="V8" s="5"/>
      <c r="W8" s="5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>
      <c r="A9" s="9">
        <v>3</v>
      </c>
      <c r="B9" s="12">
        <v>135</v>
      </c>
      <c r="C9" s="12" t="s">
        <v>71</v>
      </c>
      <c r="D9" s="35" t="s">
        <v>150</v>
      </c>
      <c r="E9" s="63">
        <v>34626</v>
      </c>
      <c r="F9" s="63"/>
      <c r="G9" s="36"/>
      <c r="H9" s="36" t="s">
        <v>51</v>
      </c>
      <c r="I9" s="23" t="s">
        <v>151</v>
      </c>
      <c r="J9" s="23" t="s">
        <v>151</v>
      </c>
      <c r="K9" s="22"/>
      <c r="L9" s="129">
        <f t="shared" si="0"/>
        <v>0.001318287037037037</v>
      </c>
      <c r="M9" s="70"/>
      <c r="N9" s="65">
        <f t="shared" si="1"/>
        <v>1.830000000000017</v>
      </c>
      <c r="O9" s="162">
        <v>70</v>
      </c>
      <c r="P9" s="12" t="s">
        <v>51</v>
      </c>
      <c r="Q9" s="4">
        <v>1</v>
      </c>
      <c r="R9" s="40">
        <v>53.9</v>
      </c>
      <c r="S9" s="40"/>
      <c r="U9" s="162">
        <v>70</v>
      </c>
      <c r="V9" s="5"/>
      <c r="W9" s="5"/>
      <c r="X9" s="1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5.75" customHeight="1">
      <c r="A10" s="9">
        <v>4</v>
      </c>
      <c r="B10" s="12">
        <v>126</v>
      </c>
      <c r="C10" s="12" t="s">
        <v>74</v>
      </c>
      <c r="D10" s="35" t="s">
        <v>156</v>
      </c>
      <c r="E10" s="63">
        <v>35088</v>
      </c>
      <c r="F10" s="63"/>
      <c r="G10" s="36"/>
      <c r="H10" s="36" t="s">
        <v>51</v>
      </c>
      <c r="I10" s="23" t="s">
        <v>73</v>
      </c>
      <c r="J10" s="23" t="s">
        <v>73</v>
      </c>
      <c r="K10" s="22"/>
      <c r="L10" s="129">
        <f t="shared" si="0"/>
        <v>0.0013341435185185186</v>
      </c>
      <c r="M10" s="70"/>
      <c r="N10" s="65">
        <f t="shared" si="1"/>
        <v>3.200000000000018</v>
      </c>
      <c r="O10" s="162">
        <v>60</v>
      </c>
      <c r="P10" s="12" t="s">
        <v>51</v>
      </c>
      <c r="Q10" s="4">
        <v>1</v>
      </c>
      <c r="R10" s="40">
        <v>55.27</v>
      </c>
      <c r="S10" s="40"/>
      <c r="U10" s="162">
        <v>60</v>
      </c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5.75" customHeight="1">
      <c r="A11" s="9">
        <v>5</v>
      </c>
      <c r="B11" s="12">
        <v>123</v>
      </c>
      <c r="C11" s="12" t="s">
        <v>71</v>
      </c>
      <c r="D11" s="35" t="s">
        <v>140</v>
      </c>
      <c r="E11" s="63">
        <v>34619</v>
      </c>
      <c r="F11" s="63"/>
      <c r="G11" s="36"/>
      <c r="H11" s="36" t="s">
        <v>51</v>
      </c>
      <c r="I11" s="23" t="s">
        <v>125</v>
      </c>
      <c r="J11" s="23" t="s">
        <v>125</v>
      </c>
      <c r="K11" s="22"/>
      <c r="L11" s="129">
        <f t="shared" si="0"/>
        <v>0.0013381944444444446</v>
      </c>
      <c r="M11" s="70"/>
      <c r="N11" s="65">
        <f t="shared" si="1"/>
        <v>3.5500000000000256</v>
      </c>
      <c r="O11" s="162">
        <v>50</v>
      </c>
      <c r="P11" s="12" t="s">
        <v>51</v>
      </c>
      <c r="Q11" s="4">
        <v>1</v>
      </c>
      <c r="R11" s="40">
        <v>55.62</v>
      </c>
      <c r="S11" s="40"/>
      <c r="U11" s="162">
        <v>50</v>
      </c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5.75" customHeight="1">
      <c r="A12" s="9">
        <v>6</v>
      </c>
      <c r="B12" s="12">
        <v>117</v>
      </c>
      <c r="C12" s="12" t="s">
        <v>71</v>
      </c>
      <c r="D12" s="35" t="s">
        <v>138</v>
      </c>
      <c r="E12" s="63">
        <v>35307</v>
      </c>
      <c r="F12" s="63"/>
      <c r="G12" s="36"/>
      <c r="H12" s="36" t="s">
        <v>38</v>
      </c>
      <c r="I12" s="23" t="s">
        <v>85</v>
      </c>
      <c r="J12" s="23" t="s">
        <v>85</v>
      </c>
      <c r="K12" s="22"/>
      <c r="L12" s="129">
        <f t="shared" si="0"/>
        <v>0.0013384259259259259</v>
      </c>
      <c r="M12" s="70"/>
      <c r="N12" s="65">
        <f t="shared" si="1"/>
        <v>3.5700000000000065</v>
      </c>
      <c r="O12" s="162">
        <v>45</v>
      </c>
      <c r="P12" s="12" t="s">
        <v>51</v>
      </c>
      <c r="Q12" s="4">
        <v>1</v>
      </c>
      <c r="R12" s="40">
        <v>55.64</v>
      </c>
      <c r="S12" s="40"/>
      <c r="U12" s="162">
        <v>45</v>
      </c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5.75" customHeight="1">
      <c r="A13" s="9">
        <v>7</v>
      </c>
      <c r="B13" s="12">
        <v>119</v>
      </c>
      <c r="C13" s="12" t="s">
        <v>74</v>
      </c>
      <c r="D13" s="35" t="s">
        <v>147</v>
      </c>
      <c r="E13" s="63">
        <v>35263</v>
      </c>
      <c r="F13" s="63"/>
      <c r="G13" s="36"/>
      <c r="H13" s="36" t="s">
        <v>38</v>
      </c>
      <c r="I13" s="23" t="s">
        <v>131</v>
      </c>
      <c r="J13" s="23" t="s">
        <v>131</v>
      </c>
      <c r="K13" s="22"/>
      <c r="L13" s="129">
        <f t="shared" si="0"/>
        <v>0.0013486111111111112</v>
      </c>
      <c r="M13" s="70"/>
      <c r="N13" s="65">
        <f t="shared" si="1"/>
        <v>4.45000000000002</v>
      </c>
      <c r="O13" s="162">
        <v>40</v>
      </c>
      <c r="P13" s="12" t="s">
        <v>51</v>
      </c>
      <c r="Q13" s="4">
        <v>1</v>
      </c>
      <c r="R13" s="40">
        <v>56.52</v>
      </c>
      <c r="S13" s="40"/>
      <c r="U13" s="162">
        <v>40</v>
      </c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.75" customHeight="1">
      <c r="A14" s="9">
        <v>8</v>
      </c>
      <c r="B14" s="12">
        <v>127</v>
      </c>
      <c r="C14" s="12" t="s">
        <v>71</v>
      </c>
      <c r="D14" s="35" t="s">
        <v>129</v>
      </c>
      <c r="E14" s="63">
        <v>35410</v>
      </c>
      <c r="F14" s="63"/>
      <c r="G14" s="36"/>
      <c r="H14" s="36" t="s">
        <v>51</v>
      </c>
      <c r="I14" s="23" t="s">
        <v>73</v>
      </c>
      <c r="J14" s="23" t="s">
        <v>73</v>
      </c>
      <c r="K14" s="22"/>
      <c r="L14" s="129">
        <f t="shared" si="0"/>
        <v>0.0013491898148148148</v>
      </c>
      <c r="M14" s="70"/>
      <c r="N14" s="65">
        <f t="shared" si="1"/>
        <v>4.500000000000011</v>
      </c>
      <c r="O14" s="162">
        <v>36</v>
      </c>
      <c r="P14" s="12" t="s">
        <v>51</v>
      </c>
      <c r="Q14" s="4">
        <v>1</v>
      </c>
      <c r="R14" s="40">
        <v>56.57</v>
      </c>
      <c r="S14" s="40"/>
      <c r="U14" s="162">
        <v>36</v>
      </c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5.75" customHeight="1">
      <c r="A15" s="9">
        <v>9</v>
      </c>
      <c r="B15" s="12">
        <v>116</v>
      </c>
      <c r="C15" s="12" t="s">
        <v>71</v>
      </c>
      <c r="D15" s="35" t="s">
        <v>148</v>
      </c>
      <c r="E15" s="63">
        <v>35265</v>
      </c>
      <c r="F15" s="63"/>
      <c r="G15" s="36"/>
      <c r="H15" s="36" t="s">
        <v>38</v>
      </c>
      <c r="I15" s="23" t="s">
        <v>85</v>
      </c>
      <c r="J15" s="23" t="s">
        <v>85</v>
      </c>
      <c r="K15" s="22"/>
      <c r="L15" s="129">
        <f t="shared" si="0"/>
        <v>0.0013501157407407407</v>
      </c>
      <c r="M15" s="70"/>
      <c r="N15" s="65">
        <f t="shared" si="1"/>
        <v>4.58000000000001</v>
      </c>
      <c r="O15" s="162">
        <v>32</v>
      </c>
      <c r="P15" s="12" t="s">
        <v>51</v>
      </c>
      <c r="Q15" s="4">
        <v>1</v>
      </c>
      <c r="R15" s="40">
        <v>56.65</v>
      </c>
      <c r="S15" s="40"/>
      <c r="U15" s="162">
        <v>32</v>
      </c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5.75" customHeight="1">
      <c r="A16" s="9">
        <v>10</v>
      </c>
      <c r="B16" s="12">
        <v>111</v>
      </c>
      <c r="C16" s="12" t="s">
        <v>71</v>
      </c>
      <c r="D16" s="35" t="s">
        <v>132</v>
      </c>
      <c r="E16" s="63">
        <v>35628</v>
      </c>
      <c r="F16" s="63"/>
      <c r="G16" s="36"/>
      <c r="H16" s="36" t="s">
        <v>38</v>
      </c>
      <c r="I16" s="23" t="s">
        <v>82</v>
      </c>
      <c r="J16" s="23" t="s">
        <v>82</v>
      </c>
      <c r="K16" s="22"/>
      <c r="L16" s="129">
        <f t="shared" si="0"/>
        <v>0.0013577546296296298</v>
      </c>
      <c r="M16" s="70"/>
      <c r="N16" s="65">
        <f t="shared" si="1"/>
        <v>5.240000000000024</v>
      </c>
      <c r="O16" s="162">
        <v>28</v>
      </c>
      <c r="P16" s="12" t="s">
        <v>51</v>
      </c>
      <c r="Q16" s="4">
        <v>1</v>
      </c>
      <c r="R16" s="40">
        <v>57.31</v>
      </c>
      <c r="S16" s="40"/>
      <c r="U16" s="162">
        <v>28</v>
      </c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.75" customHeight="1">
      <c r="A17" s="9">
        <v>11</v>
      </c>
      <c r="B17" s="12">
        <v>118</v>
      </c>
      <c r="C17" s="12" t="s">
        <v>74</v>
      </c>
      <c r="D17" s="35" t="s">
        <v>130</v>
      </c>
      <c r="E17" s="63">
        <v>34681</v>
      </c>
      <c r="F17" s="63"/>
      <c r="G17" s="36"/>
      <c r="H17" s="36" t="s">
        <v>38</v>
      </c>
      <c r="I17" s="23" t="s">
        <v>131</v>
      </c>
      <c r="J17" s="23" t="s">
        <v>131</v>
      </c>
      <c r="K17" s="22"/>
      <c r="L17" s="129">
        <f t="shared" si="0"/>
        <v>0.0013668981481481481</v>
      </c>
      <c r="M17" s="70"/>
      <c r="N17" s="65">
        <f t="shared" si="1"/>
        <v>6.03000000000001</v>
      </c>
      <c r="O17" s="162">
        <v>24</v>
      </c>
      <c r="P17" s="12" t="s">
        <v>51</v>
      </c>
      <c r="Q17" s="4">
        <v>1</v>
      </c>
      <c r="R17" s="40">
        <v>58.1</v>
      </c>
      <c r="S17" s="40"/>
      <c r="U17" s="162">
        <v>24</v>
      </c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.75" customHeight="1">
      <c r="A18" s="9">
        <v>12</v>
      </c>
      <c r="B18" s="12">
        <v>110</v>
      </c>
      <c r="C18" s="12" t="s">
        <v>71</v>
      </c>
      <c r="D18" s="29" t="s">
        <v>157</v>
      </c>
      <c r="E18" s="55">
        <v>35227</v>
      </c>
      <c r="F18" s="187"/>
      <c r="G18" s="29"/>
      <c r="H18" s="12" t="s">
        <v>51</v>
      </c>
      <c r="I18" s="23" t="s">
        <v>82</v>
      </c>
      <c r="J18" s="23" t="s">
        <v>82</v>
      </c>
      <c r="K18" s="134"/>
      <c r="L18" s="129">
        <f t="shared" si="0"/>
        <v>0.0013679398148148149</v>
      </c>
      <c r="M18" s="70"/>
      <c r="N18" s="65">
        <f t="shared" si="1"/>
        <v>6.120000000000019</v>
      </c>
      <c r="O18" s="162">
        <v>21</v>
      </c>
      <c r="P18" s="12" t="s">
        <v>51</v>
      </c>
      <c r="Q18" s="4">
        <v>1</v>
      </c>
      <c r="R18" s="40">
        <v>58.19</v>
      </c>
      <c r="S18" s="40"/>
      <c r="U18" s="162">
        <v>21</v>
      </c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.75" customHeight="1">
      <c r="A19" s="9">
        <v>13</v>
      </c>
      <c r="B19" s="12">
        <v>109</v>
      </c>
      <c r="C19" s="12" t="s">
        <v>74</v>
      </c>
      <c r="D19" s="35" t="s">
        <v>152</v>
      </c>
      <c r="E19" s="63">
        <v>35096</v>
      </c>
      <c r="F19" s="63"/>
      <c r="G19" s="36"/>
      <c r="H19" s="36" t="s">
        <v>38</v>
      </c>
      <c r="I19" s="23" t="s">
        <v>82</v>
      </c>
      <c r="J19" s="23" t="s">
        <v>82</v>
      </c>
      <c r="K19" s="22"/>
      <c r="L19" s="129">
        <f t="shared" si="0"/>
        <v>0.0013693287037037038</v>
      </c>
      <c r="M19" s="70"/>
      <c r="N19" s="65">
        <f t="shared" si="1"/>
        <v>6.240000000000019</v>
      </c>
      <c r="O19" s="162">
        <v>18</v>
      </c>
      <c r="P19" s="12" t="s">
        <v>51</v>
      </c>
      <c r="Q19" s="4">
        <v>1</v>
      </c>
      <c r="R19" s="40">
        <v>58.31</v>
      </c>
      <c r="S19" s="40"/>
      <c r="U19" s="162">
        <v>18</v>
      </c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 customHeight="1">
      <c r="A20" s="9">
        <v>14</v>
      </c>
      <c r="B20" s="12">
        <v>112</v>
      </c>
      <c r="C20" s="12" t="s">
        <v>71</v>
      </c>
      <c r="D20" s="35" t="s">
        <v>126</v>
      </c>
      <c r="E20" s="63">
        <v>35619</v>
      </c>
      <c r="F20" s="63"/>
      <c r="G20" s="36"/>
      <c r="H20" s="36" t="s">
        <v>51</v>
      </c>
      <c r="I20" s="23" t="s">
        <v>82</v>
      </c>
      <c r="J20" s="23" t="s">
        <v>82</v>
      </c>
      <c r="K20" s="22"/>
      <c r="L20" s="129">
        <f t="shared" si="0"/>
        <v>0.0013737268518518519</v>
      </c>
      <c r="M20" s="70"/>
      <c r="N20" s="65">
        <f t="shared" si="1"/>
        <v>6.620000000000016</v>
      </c>
      <c r="O20" s="162">
        <v>16</v>
      </c>
      <c r="P20" s="12" t="str">
        <f aca="true" t="shared" si="2" ref="P20:P40">IF(L20&lt;=128/86400,"КМС",IF(L20&lt;=137.4/86400,"I разр.",IF(L20&lt;=148.2/86400,"II разр.",IF(L20&lt;=161.7/86400,"III разр.",IF(L20&lt;=177.9/86400,"I юн.",IF(L20&lt;=199.5/86400,"II юн.",IF(L20&lt;=226.5/86400,"III юн.","")))))))</f>
        <v>КМС</v>
      </c>
      <c r="Q20" s="4">
        <v>1</v>
      </c>
      <c r="R20" s="40">
        <v>58.69</v>
      </c>
      <c r="S20" s="40"/>
      <c r="U20" s="162">
        <v>16</v>
      </c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.75" customHeight="1">
      <c r="A21" s="9">
        <v>15</v>
      </c>
      <c r="B21" s="12">
        <v>105</v>
      </c>
      <c r="C21" s="12" t="s">
        <v>71</v>
      </c>
      <c r="D21" s="35" t="s">
        <v>121</v>
      </c>
      <c r="E21" s="63">
        <v>34661</v>
      </c>
      <c r="F21" s="63"/>
      <c r="G21" s="36"/>
      <c r="H21" s="36" t="s">
        <v>51</v>
      </c>
      <c r="I21" s="23" t="s">
        <v>80</v>
      </c>
      <c r="J21" s="23" t="s">
        <v>80</v>
      </c>
      <c r="K21" s="22"/>
      <c r="L21" s="129">
        <f t="shared" si="0"/>
        <v>0.0013763888888888888</v>
      </c>
      <c r="M21" s="70"/>
      <c r="N21" s="65">
        <f t="shared" si="1"/>
        <v>6.850000000000005</v>
      </c>
      <c r="O21" s="162">
        <v>14</v>
      </c>
      <c r="P21" s="12" t="str">
        <f t="shared" si="2"/>
        <v>КМС</v>
      </c>
      <c r="Q21" s="4">
        <v>1</v>
      </c>
      <c r="R21" s="40">
        <v>58.92</v>
      </c>
      <c r="S21" s="40"/>
      <c r="U21" s="162">
        <v>14</v>
      </c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.75" customHeight="1">
      <c r="A22" s="9">
        <v>16</v>
      </c>
      <c r="B22" s="12">
        <v>108</v>
      </c>
      <c r="C22" s="12" t="s">
        <v>74</v>
      </c>
      <c r="D22" s="35" t="s">
        <v>139</v>
      </c>
      <c r="E22" s="63">
        <v>34566</v>
      </c>
      <c r="F22" s="63"/>
      <c r="G22" s="36"/>
      <c r="H22" s="36" t="s">
        <v>38</v>
      </c>
      <c r="I22" s="23" t="s">
        <v>82</v>
      </c>
      <c r="J22" s="23" t="s">
        <v>82</v>
      </c>
      <c r="K22" s="22"/>
      <c r="L22" s="129">
        <f t="shared" si="0"/>
        <v>0.0013868055555555554</v>
      </c>
      <c r="M22" s="70"/>
      <c r="N22" s="65">
        <f t="shared" si="1"/>
        <v>7.75</v>
      </c>
      <c r="O22" s="162">
        <v>12</v>
      </c>
      <c r="P22" s="12" t="str">
        <f t="shared" si="2"/>
        <v>КМС</v>
      </c>
      <c r="Q22" s="4">
        <v>1</v>
      </c>
      <c r="R22" s="40">
        <v>59.82</v>
      </c>
      <c r="S22" s="40"/>
      <c r="U22" s="162">
        <v>12</v>
      </c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 customHeight="1">
      <c r="A23" s="9">
        <v>17</v>
      </c>
      <c r="B23" s="12">
        <v>104</v>
      </c>
      <c r="C23" s="12" t="s">
        <v>71</v>
      </c>
      <c r="D23" s="35" t="s">
        <v>146</v>
      </c>
      <c r="E23" s="63">
        <v>34810</v>
      </c>
      <c r="F23" s="63"/>
      <c r="G23" s="36"/>
      <c r="H23" s="36" t="s">
        <v>38</v>
      </c>
      <c r="I23" s="23" t="s">
        <v>96</v>
      </c>
      <c r="J23" s="23" t="s">
        <v>96</v>
      </c>
      <c r="K23" s="22"/>
      <c r="L23" s="129">
        <f t="shared" si="0"/>
        <v>0.001388888888888889</v>
      </c>
      <c r="M23" s="70"/>
      <c r="N23" s="65">
        <f t="shared" si="1"/>
        <v>7.9300000000000175</v>
      </c>
      <c r="O23" s="162">
        <v>10</v>
      </c>
      <c r="P23" s="12" t="str">
        <f t="shared" si="2"/>
        <v>КМС</v>
      </c>
      <c r="Q23" s="4">
        <v>2</v>
      </c>
      <c r="R23" s="40">
        <v>0</v>
      </c>
      <c r="S23" s="40"/>
      <c r="U23" s="162">
        <v>10</v>
      </c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 customHeight="1">
      <c r="A24" s="9">
        <v>18</v>
      </c>
      <c r="B24" s="12">
        <v>125</v>
      </c>
      <c r="C24" s="12" t="s">
        <v>74</v>
      </c>
      <c r="D24" s="35" t="s">
        <v>143</v>
      </c>
      <c r="E24" s="63">
        <v>34575</v>
      </c>
      <c r="F24" s="63"/>
      <c r="G24" s="36"/>
      <c r="H24" s="36" t="s">
        <v>51</v>
      </c>
      <c r="I24" s="23" t="s">
        <v>73</v>
      </c>
      <c r="J24" s="23" t="s">
        <v>73</v>
      </c>
      <c r="K24" s="22"/>
      <c r="L24" s="129">
        <f t="shared" si="0"/>
        <v>0.0013967592592592593</v>
      </c>
      <c r="M24" s="70"/>
      <c r="N24" s="65">
        <f t="shared" si="1"/>
        <v>8.610000000000014</v>
      </c>
      <c r="O24" s="162">
        <v>8</v>
      </c>
      <c r="P24" s="12" t="str">
        <f t="shared" si="2"/>
        <v>КМС</v>
      </c>
      <c r="Q24" s="4">
        <v>2</v>
      </c>
      <c r="R24" s="40">
        <v>0.68</v>
      </c>
      <c r="S24" s="40"/>
      <c r="U24" s="162">
        <v>8</v>
      </c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 customHeight="1">
      <c r="A25" s="9">
        <v>19</v>
      </c>
      <c r="B25" s="12">
        <v>106</v>
      </c>
      <c r="C25" s="12" t="s">
        <v>71</v>
      </c>
      <c r="D25" s="35" t="s">
        <v>123</v>
      </c>
      <c r="E25" s="63">
        <v>34994</v>
      </c>
      <c r="F25" s="63"/>
      <c r="G25" s="36"/>
      <c r="H25" s="36" t="s">
        <v>38</v>
      </c>
      <c r="I25" s="23" t="s">
        <v>80</v>
      </c>
      <c r="J25" s="23" t="s">
        <v>80</v>
      </c>
      <c r="K25" s="22"/>
      <c r="L25" s="129">
        <f t="shared" si="0"/>
        <v>0.0013969907407407407</v>
      </c>
      <c r="M25" s="70"/>
      <c r="N25" s="65">
        <f t="shared" si="1"/>
        <v>8.630000000000013</v>
      </c>
      <c r="O25" s="162">
        <v>6</v>
      </c>
      <c r="P25" s="12" t="str">
        <f t="shared" si="2"/>
        <v>КМС</v>
      </c>
      <c r="Q25" s="4">
        <v>2</v>
      </c>
      <c r="R25" s="40">
        <v>0.7</v>
      </c>
      <c r="S25" s="40"/>
      <c r="U25" s="162">
        <v>6</v>
      </c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 customHeight="1">
      <c r="A26" s="9">
        <v>20</v>
      </c>
      <c r="B26" s="12">
        <v>103</v>
      </c>
      <c r="C26" s="12" t="s">
        <v>74</v>
      </c>
      <c r="D26" s="35" t="s">
        <v>135</v>
      </c>
      <c r="E26" s="63">
        <v>34677</v>
      </c>
      <c r="F26" s="63"/>
      <c r="G26" s="36"/>
      <c r="H26" s="36" t="s">
        <v>51</v>
      </c>
      <c r="I26" s="23" t="s">
        <v>96</v>
      </c>
      <c r="J26" s="23" t="s">
        <v>96</v>
      </c>
      <c r="K26" s="22"/>
      <c r="L26" s="129">
        <f t="shared" si="0"/>
        <v>0.001408912037037037</v>
      </c>
      <c r="M26" s="70"/>
      <c r="N26" s="65">
        <f t="shared" si="1"/>
        <v>9.660000000000016</v>
      </c>
      <c r="O26" s="162">
        <v>5</v>
      </c>
      <c r="P26" s="12" t="str">
        <f t="shared" si="2"/>
        <v>КМС</v>
      </c>
      <c r="Q26" s="4">
        <v>2</v>
      </c>
      <c r="R26" s="40">
        <v>1.73</v>
      </c>
      <c r="S26" s="40"/>
      <c r="U26" s="162">
        <v>5</v>
      </c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 customHeight="1">
      <c r="A27" s="9">
        <v>21</v>
      </c>
      <c r="B27" s="12">
        <v>134</v>
      </c>
      <c r="C27" s="12" t="s">
        <v>71</v>
      </c>
      <c r="D27" s="35" t="s">
        <v>134</v>
      </c>
      <c r="E27" s="63">
        <v>35040</v>
      </c>
      <c r="F27" s="63"/>
      <c r="G27" s="36"/>
      <c r="H27" s="36"/>
      <c r="I27" s="23" t="s">
        <v>73</v>
      </c>
      <c r="J27" s="23" t="s">
        <v>73</v>
      </c>
      <c r="K27" s="22"/>
      <c r="L27" s="129">
        <f t="shared" si="0"/>
        <v>0.0014175925925925927</v>
      </c>
      <c r="M27" s="70"/>
      <c r="N27" s="65">
        <f t="shared" si="1"/>
        <v>10.410000000000021</v>
      </c>
      <c r="O27" s="162">
        <v>4</v>
      </c>
      <c r="P27" s="12" t="str">
        <f t="shared" si="2"/>
        <v>КМС</v>
      </c>
      <c r="Q27" s="4">
        <v>2</v>
      </c>
      <c r="R27" s="40">
        <v>2.48</v>
      </c>
      <c r="S27" s="40"/>
      <c r="U27" s="162">
        <v>4</v>
      </c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.75" customHeight="1">
      <c r="A28" s="9">
        <v>22</v>
      </c>
      <c r="B28" s="12">
        <v>124</v>
      </c>
      <c r="C28" s="12" t="s">
        <v>74</v>
      </c>
      <c r="D28" s="35" t="s">
        <v>124</v>
      </c>
      <c r="E28" s="63">
        <v>35018</v>
      </c>
      <c r="F28" s="63"/>
      <c r="G28" s="36"/>
      <c r="H28" s="36" t="s">
        <v>38</v>
      </c>
      <c r="I28" s="23" t="s">
        <v>125</v>
      </c>
      <c r="J28" s="23" t="s">
        <v>125</v>
      </c>
      <c r="K28" s="22"/>
      <c r="L28" s="129">
        <f t="shared" si="0"/>
        <v>0.001426851851851852</v>
      </c>
      <c r="M28" s="70"/>
      <c r="N28" s="65">
        <f t="shared" si="1"/>
        <v>11.210000000000017</v>
      </c>
      <c r="O28" s="162">
        <v>3</v>
      </c>
      <c r="P28" s="12" t="str">
        <f t="shared" si="2"/>
        <v>КМС</v>
      </c>
      <c r="Q28" s="4">
        <v>2</v>
      </c>
      <c r="R28" s="40">
        <v>3.28</v>
      </c>
      <c r="S28" s="40"/>
      <c r="U28" s="162">
        <v>3</v>
      </c>
      <c r="V28" s="5"/>
      <c r="W28" s="5"/>
      <c r="X28" s="12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.75" customHeight="1">
      <c r="A29" s="9">
        <v>23</v>
      </c>
      <c r="B29" s="12">
        <v>107</v>
      </c>
      <c r="C29" s="12" t="s">
        <v>74</v>
      </c>
      <c r="D29" s="35" t="s">
        <v>133</v>
      </c>
      <c r="E29" s="63">
        <v>35138</v>
      </c>
      <c r="F29" s="63"/>
      <c r="G29" s="36"/>
      <c r="H29" s="36" t="s">
        <v>38</v>
      </c>
      <c r="I29" s="23" t="s">
        <v>80</v>
      </c>
      <c r="J29" s="23" t="s">
        <v>80</v>
      </c>
      <c r="K29" s="22"/>
      <c r="L29" s="129">
        <f t="shared" si="0"/>
        <v>0.0014274305555555555</v>
      </c>
      <c r="M29" s="70"/>
      <c r="N29" s="65">
        <f t="shared" si="1"/>
        <v>11.260000000000007</v>
      </c>
      <c r="O29" s="162">
        <v>2</v>
      </c>
      <c r="P29" s="12" t="str">
        <f t="shared" si="2"/>
        <v>КМС</v>
      </c>
      <c r="Q29" s="4">
        <v>2</v>
      </c>
      <c r="R29" s="40">
        <v>3.33</v>
      </c>
      <c r="S29" s="40"/>
      <c r="U29" s="162">
        <v>2</v>
      </c>
      <c r="V29" s="5"/>
      <c r="W29" s="5"/>
      <c r="X29" s="12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.75" customHeight="1">
      <c r="A30" s="9">
        <v>24</v>
      </c>
      <c r="B30" s="12">
        <v>131</v>
      </c>
      <c r="C30" s="12" t="s">
        <v>71</v>
      </c>
      <c r="D30" s="35" t="s">
        <v>142</v>
      </c>
      <c r="E30" s="63">
        <v>35116</v>
      </c>
      <c r="F30" s="63"/>
      <c r="G30" s="36"/>
      <c r="H30" s="36" t="s">
        <v>38</v>
      </c>
      <c r="I30" s="23" t="s">
        <v>73</v>
      </c>
      <c r="J30" s="23" t="s">
        <v>73</v>
      </c>
      <c r="K30" s="22"/>
      <c r="L30" s="129">
        <f t="shared" si="0"/>
        <v>0.0014292824074074073</v>
      </c>
      <c r="M30" s="70"/>
      <c r="N30" s="65">
        <f t="shared" si="1"/>
        <v>11.420000000000005</v>
      </c>
      <c r="O30" s="162">
        <v>1</v>
      </c>
      <c r="P30" s="12" t="str">
        <f t="shared" si="2"/>
        <v>КМС</v>
      </c>
      <c r="Q30" s="4">
        <v>2</v>
      </c>
      <c r="R30" s="40">
        <v>3.49</v>
      </c>
      <c r="S30" s="40"/>
      <c r="U30" s="162">
        <v>1</v>
      </c>
      <c r="V30" s="5"/>
      <c r="W30" s="5"/>
      <c r="X30" s="1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.75" customHeight="1">
      <c r="A31" s="9">
        <v>25</v>
      </c>
      <c r="B31" s="12">
        <v>130</v>
      </c>
      <c r="C31" s="12" t="s">
        <v>71</v>
      </c>
      <c r="D31" s="35" t="s">
        <v>144</v>
      </c>
      <c r="E31" s="63">
        <v>35116</v>
      </c>
      <c r="F31" s="63"/>
      <c r="G31" s="36"/>
      <c r="H31" s="36" t="s">
        <v>38</v>
      </c>
      <c r="I31" s="23" t="s">
        <v>73</v>
      </c>
      <c r="J31" s="23" t="s">
        <v>73</v>
      </c>
      <c r="K31" s="22"/>
      <c r="L31" s="129">
        <f t="shared" si="0"/>
        <v>0.0014296296296296297</v>
      </c>
      <c r="M31" s="70"/>
      <c r="N31" s="65">
        <f t="shared" si="1"/>
        <v>11.450000000000015</v>
      </c>
      <c r="O31" s="180"/>
      <c r="P31" s="12" t="str">
        <f t="shared" si="2"/>
        <v>КМС</v>
      </c>
      <c r="Q31" s="4">
        <v>2</v>
      </c>
      <c r="R31" s="40">
        <v>3.52</v>
      </c>
      <c r="S31" s="40"/>
      <c r="V31" s="5"/>
      <c r="W31" s="5"/>
      <c r="X31" s="12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.75" customHeight="1">
      <c r="A32" s="9">
        <v>26</v>
      </c>
      <c r="B32" s="12">
        <v>138</v>
      </c>
      <c r="C32" s="12" t="s">
        <v>74</v>
      </c>
      <c r="D32" s="35" t="s">
        <v>141</v>
      </c>
      <c r="E32" s="63">
        <v>35040</v>
      </c>
      <c r="F32" s="63"/>
      <c r="G32" s="36"/>
      <c r="H32" s="36" t="s">
        <v>38</v>
      </c>
      <c r="I32" s="23" t="s">
        <v>100</v>
      </c>
      <c r="J32" s="23" t="s">
        <v>100</v>
      </c>
      <c r="K32" s="22"/>
      <c r="L32" s="129">
        <f t="shared" si="0"/>
        <v>0.0014502314814814814</v>
      </c>
      <c r="M32" s="70"/>
      <c r="N32" s="65">
        <f t="shared" si="1"/>
        <v>13.230000000000004</v>
      </c>
      <c r="O32" s="180"/>
      <c r="P32" s="12" t="str">
        <f t="shared" si="2"/>
        <v>КМС</v>
      </c>
      <c r="Q32" s="4">
        <v>2</v>
      </c>
      <c r="R32" s="40">
        <v>5.3</v>
      </c>
      <c r="S32" s="40"/>
      <c r="V32" s="5"/>
      <c r="W32" s="5"/>
      <c r="X32" s="1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5.75" customHeight="1">
      <c r="A33" s="9">
        <v>27</v>
      </c>
      <c r="B33" s="12">
        <v>133</v>
      </c>
      <c r="C33" s="12" t="s">
        <v>74</v>
      </c>
      <c r="D33" s="35" t="s">
        <v>122</v>
      </c>
      <c r="E33" s="63">
        <v>34909</v>
      </c>
      <c r="F33" s="63"/>
      <c r="G33" s="36"/>
      <c r="H33" s="36"/>
      <c r="I33" s="23" t="s">
        <v>73</v>
      </c>
      <c r="J33" s="23" t="s">
        <v>73</v>
      </c>
      <c r="K33" s="22"/>
      <c r="L33" s="129">
        <f t="shared" si="0"/>
        <v>0.0014525462962962964</v>
      </c>
      <c r="M33" s="70"/>
      <c r="N33" s="65">
        <f t="shared" si="1"/>
        <v>13.430000000000021</v>
      </c>
      <c r="O33" s="180"/>
      <c r="P33" s="12" t="str">
        <f t="shared" si="2"/>
        <v>КМС</v>
      </c>
      <c r="Q33" s="4">
        <v>2</v>
      </c>
      <c r="R33" s="40">
        <v>5.5</v>
      </c>
      <c r="S33" s="40"/>
      <c r="V33" s="5"/>
      <c r="W33" s="5"/>
      <c r="X33" s="1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.75" customHeight="1">
      <c r="A34" s="9">
        <v>28</v>
      </c>
      <c r="B34" s="12">
        <v>120</v>
      </c>
      <c r="C34" s="12" t="s">
        <v>71</v>
      </c>
      <c r="D34" s="35" t="s">
        <v>136</v>
      </c>
      <c r="E34" s="63">
        <v>34608</v>
      </c>
      <c r="F34" s="63"/>
      <c r="G34" s="36"/>
      <c r="H34" s="36" t="s">
        <v>38</v>
      </c>
      <c r="I34" s="23" t="s">
        <v>87</v>
      </c>
      <c r="J34" s="23" t="s">
        <v>87</v>
      </c>
      <c r="K34" s="22"/>
      <c r="L34" s="129">
        <f t="shared" si="0"/>
        <v>0.001486574074074074</v>
      </c>
      <c r="M34" s="70"/>
      <c r="N34" s="65">
        <f t="shared" si="1"/>
        <v>16.370000000000005</v>
      </c>
      <c r="O34" s="180"/>
      <c r="P34" s="12" t="str">
        <f t="shared" si="2"/>
        <v>I разр.</v>
      </c>
      <c r="Q34" s="4">
        <v>2</v>
      </c>
      <c r="R34" s="40">
        <v>8.44</v>
      </c>
      <c r="S34" s="40"/>
      <c r="V34" s="5"/>
      <c r="W34" s="5"/>
      <c r="X34" s="12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5.75" customHeight="1">
      <c r="A35" s="9">
        <v>29</v>
      </c>
      <c r="B35" s="12">
        <v>132</v>
      </c>
      <c r="C35" s="12" t="s">
        <v>71</v>
      </c>
      <c r="D35" s="35" t="s">
        <v>118</v>
      </c>
      <c r="E35" s="63">
        <v>35043</v>
      </c>
      <c r="F35" s="63"/>
      <c r="G35" s="36"/>
      <c r="H35" s="36" t="s">
        <v>38</v>
      </c>
      <c r="I35" s="23" t="s">
        <v>73</v>
      </c>
      <c r="J35" s="23" t="s">
        <v>73</v>
      </c>
      <c r="K35" s="22"/>
      <c r="L35" s="129">
        <f t="shared" si="0"/>
        <v>0.0015003472222222221</v>
      </c>
      <c r="M35" s="70"/>
      <c r="N35" s="65">
        <f t="shared" si="1"/>
        <v>17.560000000000006</v>
      </c>
      <c r="O35" s="180"/>
      <c r="P35" s="12" t="str">
        <f t="shared" si="2"/>
        <v>I разр.</v>
      </c>
      <c r="Q35" s="4">
        <v>2</v>
      </c>
      <c r="R35" s="40">
        <v>9.63</v>
      </c>
      <c r="S35" s="40"/>
      <c r="V35" s="5"/>
      <c r="W35" s="5"/>
      <c r="X35" s="1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5.75" customHeight="1">
      <c r="A36" s="9">
        <v>30</v>
      </c>
      <c r="B36" s="12">
        <v>102</v>
      </c>
      <c r="C36" s="12" t="s">
        <v>74</v>
      </c>
      <c r="D36" s="35" t="s">
        <v>119</v>
      </c>
      <c r="E36" s="63">
        <v>34990</v>
      </c>
      <c r="F36" s="63"/>
      <c r="G36" s="36"/>
      <c r="H36" s="36" t="s">
        <v>38</v>
      </c>
      <c r="I36" s="23" t="s">
        <v>120</v>
      </c>
      <c r="J36" s="23" t="s">
        <v>120</v>
      </c>
      <c r="K36" s="134"/>
      <c r="L36" s="129">
        <f t="shared" si="0"/>
        <v>0.0015011574074074072</v>
      </c>
      <c r="M36" s="70"/>
      <c r="N36" s="65">
        <f t="shared" si="1"/>
        <v>17.629999999999995</v>
      </c>
      <c r="O36" s="180"/>
      <c r="P36" s="12" t="str">
        <f t="shared" si="2"/>
        <v>I разр.</v>
      </c>
      <c r="Q36" s="4">
        <v>2</v>
      </c>
      <c r="R36" s="40">
        <v>9.7</v>
      </c>
      <c r="S36" s="40"/>
      <c r="V36" s="5"/>
      <c r="W36" s="5"/>
      <c r="X36" s="12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.75" customHeight="1">
      <c r="A37" s="9">
        <v>31</v>
      </c>
      <c r="B37" s="12">
        <v>139</v>
      </c>
      <c r="C37" s="12" t="s">
        <v>74</v>
      </c>
      <c r="D37" s="35" t="s">
        <v>145</v>
      </c>
      <c r="E37" s="63">
        <v>34853</v>
      </c>
      <c r="F37" s="63"/>
      <c r="G37" s="36"/>
      <c r="H37" s="36" t="s">
        <v>50</v>
      </c>
      <c r="I37" s="23" t="s">
        <v>100</v>
      </c>
      <c r="J37" s="23" t="s">
        <v>100</v>
      </c>
      <c r="K37" s="22"/>
      <c r="L37" s="129">
        <f t="shared" si="0"/>
        <v>0.001530902777777778</v>
      </c>
      <c r="M37" s="70"/>
      <c r="N37" s="65">
        <f t="shared" si="1"/>
        <v>20.200000000000028</v>
      </c>
      <c r="O37" s="180"/>
      <c r="P37" s="12" t="str">
        <f t="shared" si="2"/>
        <v>I разр.</v>
      </c>
      <c r="Q37" s="4">
        <v>2</v>
      </c>
      <c r="R37" s="40">
        <v>12.27</v>
      </c>
      <c r="S37" s="40"/>
      <c r="V37" s="5"/>
      <c r="W37" s="5"/>
      <c r="X37" s="12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5.75" customHeight="1">
      <c r="A38" s="9">
        <v>32</v>
      </c>
      <c r="B38" s="12">
        <v>140</v>
      </c>
      <c r="C38" s="12" t="s">
        <v>74</v>
      </c>
      <c r="D38" s="35" t="s">
        <v>127</v>
      </c>
      <c r="E38" s="63">
        <v>34694</v>
      </c>
      <c r="F38" s="63"/>
      <c r="G38" s="36"/>
      <c r="H38" s="36" t="s">
        <v>50</v>
      </c>
      <c r="I38" s="23" t="s">
        <v>128</v>
      </c>
      <c r="J38" s="23" t="s">
        <v>128</v>
      </c>
      <c r="K38" s="22"/>
      <c r="L38" s="129">
        <f t="shared" si="0"/>
        <v>0.001571875</v>
      </c>
      <c r="M38" s="70"/>
      <c r="N38" s="65">
        <f t="shared" si="1"/>
        <v>23.740000000000006</v>
      </c>
      <c r="O38" s="180"/>
      <c r="P38" s="12" t="str">
        <f t="shared" si="2"/>
        <v>I разр.</v>
      </c>
      <c r="Q38" s="4">
        <v>2</v>
      </c>
      <c r="R38" s="40">
        <v>15.81</v>
      </c>
      <c r="S38" s="40"/>
      <c r="V38" s="5"/>
      <c r="W38" s="5"/>
      <c r="X38" s="12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5.75" customHeight="1">
      <c r="A39" s="9">
        <v>33</v>
      </c>
      <c r="B39" s="12">
        <v>122</v>
      </c>
      <c r="C39" s="12" t="s">
        <v>74</v>
      </c>
      <c r="D39" s="35" t="s">
        <v>137</v>
      </c>
      <c r="E39" s="63">
        <v>35222</v>
      </c>
      <c r="F39" s="63"/>
      <c r="G39" s="36"/>
      <c r="H39" s="36" t="s">
        <v>50</v>
      </c>
      <c r="I39" s="23" t="s">
        <v>78</v>
      </c>
      <c r="J39" s="23" t="s">
        <v>78</v>
      </c>
      <c r="K39" s="22"/>
      <c r="L39" s="129">
        <f t="shared" si="0"/>
        <v>0.001820601851851852</v>
      </c>
      <c r="M39" s="70"/>
      <c r="N39" s="65">
        <f t="shared" si="1"/>
        <v>45.23000000000002</v>
      </c>
      <c r="O39" s="180"/>
      <c r="P39" s="12" t="str">
        <f t="shared" si="2"/>
        <v>III разр.</v>
      </c>
      <c r="Q39" s="4">
        <v>2</v>
      </c>
      <c r="R39" s="40">
        <v>37.3</v>
      </c>
      <c r="S39" s="40"/>
      <c r="V39" s="5"/>
      <c r="W39" s="5"/>
      <c r="X39" s="12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5.75" customHeight="1">
      <c r="A40" s="9"/>
      <c r="B40" s="12">
        <v>137</v>
      </c>
      <c r="C40" s="12" t="s">
        <v>71</v>
      </c>
      <c r="D40" s="35" t="s">
        <v>155</v>
      </c>
      <c r="E40" s="63">
        <v>35078</v>
      </c>
      <c r="F40" s="63"/>
      <c r="G40" s="36"/>
      <c r="H40" s="36" t="s">
        <v>51</v>
      </c>
      <c r="I40" s="23" t="s">
        <v>154</v>
      </c>
      <c r="J40" s="23" t="s">
        <v>154</v>
      </c>
      <c r="K40" s="22"/>
      <c r="L40" s="129" t="s">
        <v>61</v>
      </c>
      <c r="M40" s="70"/>
      <c r="N40" s="65"/>
      <c r="O40" s="180"/>
      <c r="P40" s="12">
        <f t="shared" si="2"/>
      </c>
      <c r="Q40" s="4"/>
      <c r="R40" s="40"/>
      <c r="S40" s="40"/>
      <c r="V40" s="5"/>
      <c r="W40" s="5"/>
      <c r="X40" s="12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thickBot="1">
      <c r="A41" s="71"/>
      <c r="B41" s="72"/>
      <c r="C41" s="72"/>
      <c r="D41" s="77"/>
      <c r="E41" s="137"/>
      <c r="F41" s="72"/>
      <c r="G41" s="72"/>
      <c r="H41" s="78"/>
      <c r="I41" s="78"/>
      <c r="J41" s="78"/>
      <c r="K41" s="142"/>
      <c r="L41" s="139"/>
      <c r="M41" s="140"/>
      <c r="N41" s="133"/>
      <c r="O41" s="181"/>
      <c r="P41" s="72"/>
      <c r="Q41" s="4"/>
      <c r="R41" s="40"/>
      <c r="S41" s="40"/>
      <c r="V41" s="5"/>
      <c r="W41" s="5"/>
      <c r="X41" s="12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ht="13.5" thickTop="1"/>
    <row r="43" spans="2:12" ht="15" customHeight="1">
      <c r="B43" s="217" t="s">
        <v>170</v>
      </c>
      <c r="C43" s="217"/>
      <c r="D43" s="217"/>
      <c r="E43" s="190"/>
      <c r="F43" s="190"/>
      <c r="G43" s="190"/>
      <c r="L43" s="189" t="s">
        <v>64</v>
      </c>
    </row>
    <row r="44" spans="2:12" ht="15" customHeight="1">
      <c r="B44" s="217" t="s">
        <v>171</v>
      </c>
      <c r="C44" s="217"/>
      <c r="D44" s="217"/>
      <c r="E44" s="190"/>
      <c r="F44" s="191"/>
      <c r="G44" s="190"/>
      <c r="I44" s="23"/>
      <c r="L44" s="189" t="s">
        <v>54</v>
      </c>
    </row>
    <row r="45" spans="2:12" ht="15" customHeight="1">
      <c r="B45" s="190"/>
      <c r="C45" s="190"/>
      <c r="D45" s="190"/>
      <c r="E45" s="190"/>
      <c r="F45" s="190"/>
      <c r="G45" s="190"/>
      <c r="L45" s="189" t="s">
        <v>169</v>
      </c>
    </row>
    <row r="49" spans="1:16" ht="12.75">
      <c r="A49" s="203" t="s">
        <v>53</v>
      </c>
      <c r="B49" s="203"/>
      <c r="C49" s="203"/>
      <c r="D49" s="203"/>
      <c r="K49" s="210" t="s">
        <v>161</v>
      </c>
      <c r="L49" s="210"/>
      <c r="M49" s="210"/>
      <c r="N49" s="210"/>
      <c r="O49" s="210"/>
      <c r="P49" s="210"/>
    </row>
  </sheetData>
  <sheetProtection/>
  <mergeCells count="9">
    <mergeCell ref="K49:P49"/>
    <mergeCell ref="A49:D49"/>
    <mergeCell ref="C5:J5"/>
    <mergeCell ref="A2:P2"/>
    <mergeCell ref="A3:P3"/>
    <mergeCell ref="A4:D4"/>
    <mergeCell ref="J4:Q4"/>
    <mergeCell ref="B43:D43"/>
    <mergeCell ref="B44:D4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2:AL46"/>
  <sheetViews>
    <sheetView view="pageBreakPreview" zoomScale="160" zoomScaleSheetLayoutView="160" workbookViewId="0" topLeftCell="A1">
      <selection activeCell="O22" sqref="O22"/>
    </sheetView>
  </sheetViews>
  <sheetFormatPr defaultColWidth="9.140625" defaultRowHeight="12.75"/>
  <cols>
    <col min="1" max="2" width="5.28125" style="1" customWidth="1"/>
    <col min="3" max="3" width="5.8515625" style="1" customWidth="1"/>
    <col min="4" max="4" width="21.140625" style="1" customWidth="1"/>
    <col min="5" max="5" width="10.7109375" style="1" hidden="1" customWidth="1"/>
    <col min="6" max="6" width="7.140625" style="1" customWidth="1"/>
    <col min="7" max="7" width="27.28125" style="1" hidden="1" customWidth="1"/>
    <col min="8" max="8" width="24.00390625" style="1" customWidth="1"/>
    <col min="9" max="9" width="29.8515625" style="1" hidden="1" customWidth="1"/>
    <col min="10" max="10" width="17.28125" style="1" hidden="1" customWidth="1"/>
    <col min="11" max="11" width="0.13671875" style="1" customWidth="1"/>
    <col min="12" max="12" width="8.28125" style="1" customWidth="1"/>
    <col min="13" max="13" width="7.421875" style="1" hidden="1" customWidth="1"/>
    <col min="14" max="14" width="5.8515625" style="1" customWidth="1"/>
    <col min="15" max="15" width="6.00390625" style="159" customWidth="1"/>
    <col min="16" max="16" width="7.8515625" style="1" customWidth="1"/>
    <col min="17" max="17" width="4.140625" style="1" customWidth="1"/>
    <col min="18" max="18" width="7.5742187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7.5" customHeight="1"/>
    <row r="2" spans="1:16" ht="25.5" customHeight="1">
      <c r="A2" s="211" t="str">
        <f>N_sor1</f>
        <v>I этап Кубка СКР среди юниоров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31.5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9" ht="33.75" customHeight="1">
      <c r="A4" s="213" t="s">
        <v>23</v>
      </c>
      <c r="B4" s="213"/>
      <c r="C4" s="213"/>
      <c r="D4" s="213"/>
      <c r="E4" s="145"/>
      <c r="F4" s="145"/>
      <c r="G4" s="145"/>
      <c r="H4" s="145"/>
      <c r="I4" s="145"/>
      <c r="L4" s="216" t="str">
        <f>D_d2</f>
        <v>12 октября 2013г.</v>
      </c>
      <c r="M4" s="216"/>
      <c r="N4" s="216"/>
      <c r="O4" s="216"/>
      <c r="P4" s="216"/>
      <c r="Q4" s="194"/>
      <c r="R4" s="194"/>
      <c r="S4" s="194"/>
    </row>
    <row r="5" spans="2:38" ht="39" customHeight="1">
      <c r="B5" s="34"/>
      <c r="C5" s="204" t="str">
        <f>N_dev</f>
        <v>Юниорки</v>
      </c>
      <c r="D5" s="204"/>
      <c r="E5" s="204"/>
      <c r="F5" s="204"/>
      <c r="G5" s="204"/>
      <c r="H5" s="204"/>
      <c r="I5" s="204"/>
      <c r="J5" s="204"/>
      <c r="K5" s="34"/>
      <c r="L5" s="39" t="str">
        <f>const!C10</f>
        <v>1500 метров</v>
      </c>
      <c r="M5" s="34"/>
      <c r="N5" s="34"/>
      <c r="O5" s="156"/>
      <c r="P5" s="34"/>
      <c r="Q5" s="6"/>
      <c r="R5" s="1" t="s">
        <v>32</v>
      </c>
      <c r="S5" s="1" t="s">
        <v>33</v>
      </c>
      <c r="V5" s="5"/>
      <c r="W5" s="5"/>
      <c r="X5" s="1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 t="s">
        <v>44</v>
      </c>
      <c r="F6" s="2" t="s">
        <v>1</v>
      </c>
      <c r="G6" s="2"/>
      <c r="H6" s="2" t="s">
        <v>52</v>
      </c>
      <c r="I6" s="2"/>
      <c r="J6" s="2" t="s">
        <v>7</v>
      </c>
      <c r="K6" s="2"/>
      <c r="L6" s="21" t="s">
        <v>3</v>
      </c>
      <c r="M6" s="21" t="s">
        <v>8</v>
      </c>
      <c r="N6" s="21" t="s">
        <v>12</v>
      </c>
      <c r="O6" s="2" t="s">
        <v>8</v>
      </c>
      <c r="P6" s="2" t="s">
        <v>5</v>
      </c>
      <c r="Q6" s="6"/>
      <c r="R6" s="40"/>
      <c r="S6" s="40"/>
      <c r="V6" s="5"/>
      <c r="W6" s="5"/>
      <c r="X6" s="1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5" customHeight="1" thickTop="1">
      <c r="A7" s="9">
        <v>1</v>
      </c>
      <c r="B7" s="12">
        <v>24</v>
      </c>
      <c r="C7" s="58" t="s">
        <v>71</v>
      </c>
      <c r="D7" s="29" t="s">
        <v>106</v>
      </c>
      <c r="E7" s="55">
        <v>35149</v>
      </c>
      <c r="F7" s="12" t="s">
        <v>51</v>
      </c>
      <c r="G7" s="12"/>
      <c r="H7" s="22" t="s">
        <v>82</v>
      </c>
      <c r="I7" s="12" t="s">
        <v>51</v>
      </c>
      <c r="J7" s="22" t="s">
        <v>82</v>
      </c>
      <c r="K7" s="14"/>
      <c r="L7" s="126">
        <f aca="true" t="shared" si="0" ref="L7:L29">(Q7*60+R7)/86400</f>
        <v>0.0014918981481481482</v>
      </c>
      <c r="M7" s="135"/>
      <c r="N7" s="136">
        <f>(L7-L$7)*86400</f>
        <v>0</v>
      </c>
      <c r="O7" s="162">
        <v>100</v>
      </c>
      <c r="P7" s="128" t="s">
        <v>51</v>
      </c>
      <c r="Q7" s="6">
        <v>2</v>
      </c>
      <c r="R7" s="40">
        <v>8.9</v>
      </c>
      <c r="S7" s="40"/>
      <c r="T7" s="162">
        <v>100</v>
      </c>
      <c r="V7" s="5"/>
      <c r="W7" s="5"/>
      <c r="X7" s="1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5" customHeight="1">
      <c r="A8" s="9">
        <v>2</v>
      </c>
      <c r="B8" s="12">
        <v>8</v>
      </c>
      <c r="C8" s="12" t="s">
        <v>71</v>
      </c>
      <c r="D8" s="29" t="s">
        <v>91</v>
      </c>
      <c r="E8" s="55">
        <v>35182</v>
      </c>
      <c r="F8" s="12" t="s">
        <v>51</v>
      </c>
      <c r="G8" s="12"/>
      <c r="H8" s="22" t="s">
        <v>92</v>
      </c>
      <c r="I8" s="12" t="s">
        <v>51</v>
      </c>
      <c r="J8" s="22" t="s">
        <v>92</v>
      </c>
      <c r="K8" s="14"/>
      <c r="L8" s="129">
        <f t="shared" si="0"/>
        <v>0.0014961805555555557</v>
      </c>
      <c r="M8" s="70"/>
      <c r="N8" s="65">
        <f aca="true" t="shared" si="1" ref="N8:N29">(L8-L$7)*86400</f>
        <v>0.3700000000000071</v>
      </c>
      <c r="O8" s="162">
        <v>80</v>
      </c>
      <c r="P8" s="9" t="s">
        <v>51</v>
      </c>
      <c r="Q8" s="6">
        <v>2</v>
      </c>
      <c r="R8" s="40">
        <v>9.27</v>
      </c>
      <c r="S8" s="40"/>
      <c r="T8" s="162">
        <v>80</v>
      </c>
      <c r="V8" s="5"/>
      <c r="W8" s="5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" customHeight="1">
      <c r="A9" s="9">
        <v>3</v>
      </c>
      <c r="B9" s="12">
        <v>16</v>
      </c>
      <c r="C9" s="12" t="s">
        <v>74</v>
      </c>
      <c r="D9" s="29" t="s">
        <v>95</v>
      </c>
      <c r="E9" s="55">
        <v>35005</v>
      </c>
      <c r="F9" s="12" t="s">
        <v>38</v>
      </c>
      <c r="G9" s="12"/>
      <c r="H9" s="22" t="s">
        <v>96</v>
      </c>
      <c r="I9" s="12" t="s">
        <v>38</v>
      </c>
      <c r="J9" s="22" t="s">
        <v>96</v>
      </c>
      <c r="K9" s="14"/>
      <c r="L9" s="129">
        <f t="shared" si="0"/>
        <v>0.0014976851851851852</v>
      </c>
      <c r="M9" s="70"/>
      <c r="N9" s="65">
        <f t="shared" si="1"/>
        <v>0.499999999999997</v>
      </c>
      <c r="O9" s="162">
        <v>70</v>
      </c>
      <c r="P9" s="9" t="s">
        <v>51</v>
      </c>
      <c r="Q9" s="6">
        <v>2</v>
      </c>
      <c r="R9" s="40">
        <v>9.4</v>
      </c>
      <c r="S9" s="40"/>
      <c r="T9" s="162">
        <v>70</v>
      </c>
      <c r="V9" s="5"/>
      <c r="W9" s="5"/>
      <c r="X9" s="1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5" customHeight="1">
      <c r="A10" s="9">
        <v>4</v>
      </c>
      <c r="B10" s="12">
        <v>20</v>
      </c>
      <c r="C10" s="12" t="s">
        <v>71</v>
      </c>
      <c r="D10" s="29" t="s">
        <v>172</v>
      </c>
      <c r="E10" s="55">
        <v>34607</v>
      </c>
      <c r="F10" s="12" t="s">
        <v>51</v>
      </c>
      <c r="G10" s="12"/>
      <c r="H10" s="22" t="s">
        <v>82</v>
      </c>
      <c r="I10" s="12" t="s">
        <v>51</v>
      </c>
      <c r="J10" s="22" t="s">
        <v>82</v>
      </c>
      <c r="K10" s="14"/>
      <c r="L10" s="129">
        <f t="shared" si="0"/>
        <v>0.0015091435185185184</v>
      </c>
      <c r="M10" s="70"/>
      <c r="N10" s="65">
        <f t="shared" si="1"/>
        <v>1.4899999999999816</v>
      </c>
      <c r="O10" s="162">
        <v>60</v>
      </c>
      <c r="P10" s="9" t="str">
        <f aca="true" t="shared" si="2" ref="P10:P29">IF(L10&lt;=140.1/86400,"КМС",IF(L10&lt;=150.9/86400,"I разр.",IF(L10&lt;=161.7/86400,"II разр.",IF(L10&lt;=175.2/86400,"III разр.",IF(L10&lt;=191.4/86400,"I юн.",IF(L10&lt;=213/86400,"II юн.",IF(L10&lt;=240/86400,"III юн.","")))))))</f>
        <v>КМС</v>
      </c>
      <c r="Q10" s="6">
        <v>2</v>
      </c>
      <c r="R10" s="40">
        <v>10.39</v>
      </c>
      <c r="S10" s="40"/>
      <c r="T10" s="162">
        <v>60</v>
      </c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5" customHeight="1">
      <c r="A11" s="9">
        <v>5</v>
      </c>
      <c r="B11" s="12">
        <v>30</v>
      </c>
      <c r="C11" s="12" t="s">
        <v>74</v>
      </c>
      <c r="D11" s="29" t="s">
        <v>101</v>
      </c>
      <c r="E11" s="55">
        <v>34628</v>
      </c>
      <c r="F11" s="12" t="s">
        <v>38</v>
      </c>
      <c r="G11" s="12"/>
      <c r="H11" s="22" t="s">
        <v>87</v>
      </c>
      <c r="I11" s="12" t="s">
        <v>38</v>
      </c>
      <c r="J11" s="22" t="s">
        <v>87</v>
      </c>
      <c r="K11" s="14"/>
      <c r="L11" s="129">
        <f t="shared" si="0"/>
        <v>0.0015233796296296297</v>
      </c>
      <c r="M11" s="70"/>
      <c r="N11" s="65">
        <f t="shared" si="1"/>
        <v>2.7200000000000024</v>
      </c>
      <c r="O11" s="162">
        <v>50</v>
      </c>
      <c r="P11" s="9" t="str">
        <f t="shared" si="2"/>
        <v>КМС</v>
      </c>
      <c r="Q11" s="6">
        <v>2</v>
      </c>
      <c r="R11" s="40">
        <v>11.62</v>
      </c>
      <c r="S11" s="40"/>
      <c r="T11" s="162">
        <v>50</v>
      </c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5" customHeight="1">
      <c r="A12" s="9">
        <v>6</v>
      </c>
      <c r="B12" s="12">
        <v>4</v>
      </c>
      <c r="C12" s="12" t="s">
        <v>74</v>
      </c>
      <c r="D12" s="29" t="s">
        <v>105</v>
      </c>
      <c r="E12" s="55">
        <v>34806</v>
      </c>
      <c r="F12" s="12"/>
      <c r="G12" s="12"/>
      <c r="H12" s="22" t="s">
        <v>73</v>
      </c>
      <c r="I12" s="12"/>
      <c r="J12" s="22" t="s">
        <v>73</v>
      </c>
      <c r="K12" s="14"/>
      <c r="L12" s="129">
        <f t="shared" si="0"/>
        <v>0.001538888888888889</v>
      </c>
      <c r="M12" s="70"/>
      <c r="N12" s="65">
        <f t="shared" si="1"/>
        <v>4.059999999999994</v>
      </c>
      <c r="O12" s="162">
        <v>45</v>
      </c>
      <c r="P12" s="9" t="str">
        <f t="shared" si="2"/>
        <v>КМС</v>
      </c>
      <c r="Q12" s="6">
        <v>2</v>
      </c>
      <c r="R12" s="40">
        <v>12.96</v>
      </c>
      <c r="S12" s="40"/>
      <c r="T12" s="162">
        <v>45</v>
      </c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5" customHeight="1">
      <c r="A13" s="9">
        <v>7</v>
      </c>
      <c r="B13" s="12">
        <v>3</v>
      </c>
      <c r="C13" s="12" t="s">
        <v>74</v>
      </c>
      <c r="D13" s="29" t="s">
        <v>72</v>
      </c>
      <c r="E13" s="55">
        <v>34684</v>
      </c>
      <c r="F13" s="12" t="s">
        <v>51</v>
      </c>
      <c r="G13" s="12"/>
      <c r="H13" s="22" t="s">
        <v>73</v>
      </c>
      <c r="I13" s="12" t="s">
        <v>73</v>
      </c>
      <c r="J13" s="22" t="s">
        <v>73</v>
      </c>
      <c r="K13" s="14"/>
      <c r="L13" s="129">
        <f t="shared" si="0"/>
        <v>0.0015431712962962964</v>
      </c>
      <c r="M13" s="70"/>
      <c r="N13" s="65">
        <f t="shared" si="1"/>
        <v>4.4300000000000015</v>
      </c>
      <c r="O13" s="162">
        <v>40</v>
      </c>
      <c r="P13" s="9" t="str">
        <f t="shared" si="2"/>
        <v>КМС</v>
      </c>
      <c r="Q13" s="6">
        <v>2</v>
      </c>
      <c r="R13" s="40">
        <v>13.33</v>
      </c>
      <c r="S13" s="40"/>
      <c r="T13" s="162">
        <v>40</v>
      </c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" customHeight="1">
      <c r="A14" s="9">
        <v>8</v>
      </c>
      <c r="B14" s="12">
        <v>26</v>
      </c>
      <c r="C14" s="12" t="s">
        <v>74</v>
      </c>
      <c r="D14" s="29" t="s">
        <v>111</v>
      </c>
      <c r="E14" s="55">
        <v>35690</v>
      </c>
      <c r="F14" s="12" t="s">
        <v>38</v>
      </c>
      <c r="G14" s="12"/>
      <c r="H14" s="22" t="s">
        <v>87</v>
      </c>
      <c r="I14" s="12" t="s">
        <v>38</v>
      </c>
      <c r="J14" s="22" t="s">
        <v>87</v>
      </c>
      <c r="K14" s="14"/>
      <c r="L14" s="129">
        <f t="shared" si="0"/>
        <v>0.001552662037037037</v>
      </c>
      <c r="M14" s="70"/>
      <c r="N14" s="65">
        <f t="shared" si="1"/>
        <v>5.2499999999999964</v>
      </c>
      <c r="O14" s="162">
        <v>36</v>
      </c>
      <c r="P14" s="9" t="str">
        <f t="shared" si="2"/>
        <v>КМС</v>
      </c>
      <c r="Q14" s="6">
        <v>2</v>
      </c>
      <c r="R14" s="40">
        <v>14.15</v>
      </c>
      <c r="S14" s="40"/>
      <c r="T14" s="162">
        <v>36</v>
      </c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5" customHeight="1">
      <c r="A15" s="9">
        <v>9</v>
      </c>
      <c r="B15" s="12">
        <v>27</v>
      </c>
      <c r="C15" s="12" t="s">
        <v>71</v>
      </c>
      <c r="D15" s="29" t="s">
        <v>97</v>
      </c>
      <c r="E15" s="55">
        <v>34805</v>
      </c>
      <c r="F15" s="12" t="s">
        <v>38</v>
      </c>
      <c r="G15" s="12"/>
      <c r="H15" s="22" t="s">
        <v>73</v>
      </c>
      <c r="I15" s="12" t="s">
        <v>38</v>
      </c>
      <c r="J15" s="22" t="s">
        <v>73</v>
      </c>
      <c r="K15" s="14"/>
      <c r="L15" s="129">
        <f t="shared" si="0"/>
        <v>0.0015577546296296296</v>
      </c>
      <c r="M15" s="70"/>
      <c r="N15" s="65">
        <f t="shared" si="1"/>
        <v>5.689999999999993</v>
      </c>
      <c r="O15" s="162">
        <v>32</v>
      </c>
      <c r="P15" s="9" t="str">
        <f t="shared" si="2"/>
        <v>КМС</v>
      </c>
      <c r="Q15" s="6">
        <v>2</v>
      </c>
      <c r="R15" s="40">
        <v>14.59</v>
      </c>
      <c r="S15" s="40"/>
      <c r="T15" s="162">
        <v>32</v>
      </c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5" customHeight="1">
      <c r="A16" s="9">
        <v>10</v>
      </c>
      <c r="B16" s="12">
        <v>9</v>
      </c>
      <c r="C16" s="12" t="s">
        <v>71</v>
      </c>
      <c r="D16" s="29" t="s">
        <v>83</v>
      </c>
      <c r="E16" s="55">
        <v>34590</v>
      </c>
      <c r="F16" s="12" t="s">
        <v>38</v>
      </c>
      <c r="G16" s="12"/>
      <c r="H16" s="22" t="s">
        <v>82</v>
      </c>
      <c r="I16" s="12" t="s">
        <v>38</v>
      </c>
      <c r="J16" s="22" t="s">
        <v>82</v>
      </c>
      <c r="K16" s="14"/>
      <c r="L16" s="129">
        <f t="shared" si="0"/>
        <v>0.001582638888888889</v>
      </c>
      <c r="M16" s="70"/>
      <c r="N16" s="65">
        <f t="shared" si="1"/>
        <v>7.840000000000009</v>
      </c>
      <c r="O16" s="162">
        <v>28</v>
      </c>
      <c r="P16" s="9" t="str">
        <f t="shared" si="2"/>
        <v>КМС</v>
      </c>
      <c r="Q16" s="6">
        <v>2</v>
      </c>
      <c r="R16" s="40">
        <v>16.74</v>
      </c>
      <c r="S16" s="40"/>
      <c r="T16" s="162">
        <v>28</v>
      </c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" customHeight="1">
      <c r="A17" s="9">
        <v>11</v>
      </c>
      <c r="B17" s="12">
        <v>28</v>
      </c>
      <c r="C17" s="12" t="s">
        <v>74</v>
      </c>
      <c r="D17" s="29" t="s">
        <v>103</v>
      </c>
      <c r="E17" s="55">
        <v>35125</v>
      </c>
      <c r="F17" s="12" t="s">
        <v>38</v>
      </c>
      <c r="G17" s="12"/>
      <c r="H17" s="22" t="s">
        <v>73</v>
      </c>
      <c r="I17" s="12" t="s">
        <v>38</v>
      </c>
      <c r="J17" s="22" t="s">
        <v>73</v>
      </c>
      <c r="K17" s="14"/>
      <c r="L17" s="129">
        <f t="shared" si="0"/>
        <v>0.0015880787037037037</v>
      </c>
      <c r="M17" s="70"/>
      <c r="N17" s="65">
        <f t="shared" si="1"/>
        <v>8.309999999999997</v>
      </c>
      <c r="O17" s="162">
        <v>24</v>
      </c>
      <c r="P17" s="9" t="str">
        <f t="shared" si="2"/>
        <v>КМС</v>
      </c>
      <c r="Q17" s="6">
        <v>2</v>
      </c>
      <c r="R17" s="40">
        <v>17.21</v>
      </c>
      <c r="S17" s="40"/>
      <c r="T17" s="162">
        <v>24</v>
      </c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" customHeight="1">
      <c r="A18" s="9">
        <v>12</v>
      </c>
      <c r="B18" s="12">
        <v>29</v>
      </c>
      <c r="C18" s="12" t="s">
        <v>74</v>
      </c>
      <c r="D18" s="29" t="s">
        <v>88</v>
      </c>
      <c r="E18" s="55">
        <v>34805</v>
      </c>
      <c r="F18" s="12" t="s">
        <v>38</v>
      </c>
      <c r="G18" s="12"/>
      <c r="H18" s="22" t="s">
        <v>82</v>
      </c>
      <c r="I18" s="12" t="s">
        <v>38</v>
      </c>
      <c r="J18" s="22" t="s">
        <v>82</v>
      </c>
      <c r="K18" s="14"/>
      <c r="L18" s="129">
        <f t="shared" si="0"/>
        <v>0.001597337962962963</v>
      </c>
      <c r="M18" s="70"/>
      <c r="N18" s="65">
        <f t="shared" si="1"/>
        <v>9.109999999999992</v>
      </c>
      <c r="O18" s="162">
        <v>21</v>
      </c>
      <c r="P18" s="9" t="str">
        <f t="shared" si="2"/>
        <v>КМС</v>
      </c>
      <c r="Q18" s="6">
        <v>2</v>
      </c>
      <c r="R18" s="40">
        <v>18.01</v>
      </c>
      <c r="S18" s="40"/>
      <c r="T18" s="162">
        <v>21</v>
      </c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" customHeight="1">
      <c r="A19" s="9">
        <v>13</v>
      </c>
      <c r="B19" s="12">
        <v>5</v>
      </c>
      <c r="C19" s="12" t="s">
        <v>71</v>
      </c>
      <c r="D19" s="29" t="s">
        <v>104</v>
      </c>
      <c r="E19" s="55">
        <v>34546</v>
      </c>
      <c r="F19" s="12" t="s">
        <v>38</v>
      </c>
      <c r="G19" s="12"/>
      <c r="H19" s="22" t="s">
        <v>73</v>
      </c>
      <c r="I19" s="12" t="s">
        <v>38</v>
      </c>
      <c r="J19" s="22" t="s">
        <v>73</v>
      </c>
      <c r="K19" s="14"/>
      <c r="L19" s="129">
        <f t="shared" si="0"/>
        <v>0.0015983796296296295</v>
      </c>
      <c r="M19" s="70"/>
      <c r="N19" s="65">
        <f t="shared" si="1"/>
        <v>9.199999999999982</v>
      </c>
      <c r="O19" s="162">
        <v>18</v>
      </c>
      <c r="P19" s="9" t="str">
        <f t="shared" si="2"/>
        <v>КМС</v>
      </c>
      <c r="Q19" s="6">
        <v>2</v>
      </c>
      <c r="R19" s="40">
        <v>18.1</v>
      </c>
      <c r="S19" s="40"/>
      <c r="T19" s="162">
        <v>18</v>
      </c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>
      <c r="A20" s="9">
        <v>14</v>
      </c>
      <c r="B20" s="12">
        <v>10</v>
      </c>
      <c r="C20" s="12" t="s">
        <v>71</v>
      </c>
      <c r="D20" s="29" t="s">
        <v>94</v>
      </c>
      <c r="E20" s="55">
        <v>35415</v>
      </c>
      <c r="F20" s="12" t="s">
        <v>51</v>
      </c>
      <c r="G20" s="12"/>
      <c r="H20" s="22" t="s">
        <v>82</v>
      </c>
      <c r="I20" s="12" t="s">
        <v>51</v>
      </c>
      <c r="J20" s="22" t="s">
        <v>82</v>
      </c>
      <c r="K20" s="14"/>
      <c r="L20" s="129">
        <f t="shared" si="0"/>
        <v>0.0016012731481481481</v>
      </c>
      <c r="M20" s="70"/>
      <c r="N20" s="65">
        <f t="shared" si="1"/>
        <v>9.44999999999999</v>
      </c>
      <c r="O20" s="162">
        <v>16</v>
      </c>
      <c r="P20" s="9" t="str">
        <f t="shared" si="2"/>
        <v>КМС</v>
      </c>
      <c r="Q20" s="6">
        <v>2</v>
      </c>
      <c r="R20" s="40">
        <v>18.35</v>
      </c>
      <c r="S20" s="40"/>
      <c r="T20" s="162">
        <v>16</v>
      </c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" customHeight="1">
      <c r="A21" s="9">
        <v>15</v>
      </c>
      <c r="B21" s="12">
        <v>19</v>
      </c>
      <c r="C21" s="12" t="s">
        <v>74</v>
      </c>
      <c r="D21" s="29" t="s">
        <v>89</v>
      </c>
      <c r="E21" s="55">
        <v>35431</v>
      </c>
      <c r="F21" s="12" t="s">
        <v>38</v>
      </c>
      <c r="G21" s="12"/>
      <c r="H21" s="22" t="s">
        <v>90</v>
      </c>
      <c r="I21" s="12" t="s">
        <v>38</v>
      </c>
      <c r="J21" s="22" t="s">
        <v>90</v>
      </c>
      <c r="K21" s="14"/>
      <c r="L21" s="129">
        <f t="shared" si="0"/>
        <v>0.0016106481481481482</v>
      </c>
      <c r="M21" s="70"/>
      <c r="N21" s="65">
        <f t="shared" si="1"/>
        <v>10.259999999999994</v>
      </c>
      <c r="O21" s="162">
        <v>14</v>
      </c>
      <c r="P21" s="9" t="str">
        <f t="shared" si="2"/>
        <v>КМС</v>
      </c>
      <c r="Q21" s="6">
        <v>2</v>
      </c>
      <c r="R21" s="40">
        <v>19.16</v>
      </c>
      <c r="S21" s="40"/>
      <c r="T21" s="162">
        <v>14</v>
      </c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" customHeight="1">
      <c r="A22" s="9">
        <v>16</v>
      </c>
      <c r="B22" s="12">
        <v>18</v>
      </c>
      <c r="C22" s="12" t="s">
        <v>71</v>
      </c>
      <c r="D22" s="29" t="s">
        <v>86</v>
      </c>
      <c r="E22" s="55">
        <v>35360</v>
      </c>
      <c r="F22" s="12" t="s">
        <v>38</v>
      </c>
      <c r="G22" s="12"/>
      <c r="H22" s="22" t="s">
        <v>87</v>
      </c>
      <c r="I22" s="12" t="s">
        <v>38</v>
      </c>
      <c r="J22" s="22" t="s">
        <v>87</v>
      </c>
      <c r="K22" s="14"/>
      <c r="L22" s="129">
        <f t="shared" si="0"/>
        <v>0.001612037037037037</v>
      </c>
      <c r="M22" s="70"/>
      <c r="N22" s="65">
        <f t="shared" si="1"/>
        <v>10.379999999999994</v>
      </c>
      <c r="O22" s="162">
        <v>12</v>
      </c>
      <c r="P22" s="9" t="str">
        <f t="shared" si="2"/>
        <v>КМС</v>
      </c>
      <c r="Q22" s="6">
        <v>2</v>
      </c>
      <c r="R22" s="40">
        <v>19.28</v>
      </c>
      <c r="S22" s="40"/>
      <c r="T22" s="162">
        <v>12</v>
      </c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" customHeight="1">
      <c r="A23" s="9">
        <v>17</v>
      </c>
      <c r="B23" s="12">
        <v>32</v>
      </c>
      <c r="C23" s="12" t="s">
        <v>74</v>
      </c>
      <c r="D23" s="29" t="s">
        <v>79</v>
      </c>
      <c r="E23" s="55">
        <v>35010</v>
      </c>
      <c r="F23" s="12" t="s">
        <v>38</v>
      </c>
      <c r="G23" s="12"/>
      <c r="H23" s="22" t="s">
        <v>80</v>
      </c>
      <c r="I23" s="12" t="s">
        <v>38</v>
      </c>
      <c r="J23" s="22" t="s">
        <v>80</v>
      </c>
      <c r="K23" s="14"/>
      <c r="L23" s="129">
        <f t="shared" si="0"/>
        <v>0.0016229166666666666</v>
      </c>
      <c r="M23" s="70"/>
      <c r="N23" s="65">
        <f t="shared" si="1"/>
        <v>11.319999999999988</v>
      </c>
      <c r="O23" s="162">
        <v>10</v>
      </c>
      <c r="P23" s="9" t="str">
        <f t="shared" si="2"/>
        <v>I разр.</v>
      </c>
      <c r="Q23" s="6">
        <v>2</v>
      </c>
      <c r="R23" s="40">
        <v>20.22</v>
      </c>
      <c r="S23" s="40"/>
      <c r="T23" s="162">
        <v>10</v>
      </c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 customHeight="1">
      <c r="A24" s="9">
        <v>18</v>
      </c>
      <c r="B24" s="12">
        <v>11</v>
      </c>
      <c r="C24" s="12" t="s">
        <v>71</v>
      </c>
      <c r="D24" s="29" t="s">
        <v>81</v>
      </c>
      <c r="E24" s="55">
        <v>35218</v>
      </c>
      <c r="F24" s="12" t="s">
        <v>38</v>
      </c>
      <c r="G24" s="12"/>
      <c r="H24" s="22" t="s">
        <v>82</v>
      </c>
      <c r="I24" s="12" t="s">
        <v>38</v>
      </c>
      <c r="J24" s="22" t="s">
        <v>82</v>
      </c>
      <c r="K24" s="14"/>
      <c r="L24" s="129">
        <f t="shared" si="0"/>
        <v>0.0016293981481481483</v>
      </c>
      <c r="M24" s="70"/>
      <c r="N24" s="65">
        <f t="shared" si="1"/>
        <v>11.880000000000003</v>
      </c>
      <c r="O24" s="162">
        <v>8</v>
      </c>
      <c r="P24" s="9" t="str">
        <f t="shared" si="2"/>
        <v>I разр.</v>
      </c>
      <c r="Q24" s="6">
        <v>2</v>
      </c>
      <c r="R24" s="40">
        <v>20.78</v>
      </c>
      <c r="S24" s="40"/>
      <c r="T24" s="162">
        <v>8</v>
      </c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 customHeight="1">
      <c r="A25" s="9">
        <v>19</v>
      </c>
      <c r="B25" s="12">
        <v>17</v>
      </c>
      <c r="C25" s="12" t="s">
        <v>74</v>
      </c>
      <c r="D25" s="29" t="s">
        <v>117</v>
      </c>
      <c r="E25" s="55">
        <v>35175</v>
      </c>
      <c r="F25" s="12" t="s">
        <v>38</v>
      </c>
      <c r="G25" s="12"/>
      <c r="H25" s="22" t="s">
        <v>78</v>
      </c>
      <c r="I25" s="12" t="s">
        <v>38</v>
      </c>
      <c r="J25" s="22" t="s">
        <v>78</v>
      </c>
      <c r="K25" s="14"/>
      <c r="L25" s="129">
        <f t="shared" si="0"/>
        <v>0.0016344907407407408</v>
      </c>
      <c r="M25" s="70"/>
      <c r="N25" s="65">
        <f t="shared" si="1"/>
        <v>12.32</v>
      </c>
      <c r="O25" s="162">
        <v>6</v>
      </c>
      <c r="P25" s="9" t="str">
        <f t="shared" si="2"/>
        <v>I разр.</v>
      </c>
      <c r="Q25" s="6">
        <v>2</v>
      </c>
      <c r="R25" s="40">
        <v>21.22</v>
      </c>
      <c r="S25" s="40"/>
      <c r="T25" s="162">
        <v>6</v>
      </c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customHeight="1">
      <c r="A26" s="9">
        <v>20</v>
      </c>
      <c r="B26" s="12">
        <v>21</v>
      </c>
      <c r="C26" s="12" t="s">
        <v>71</v>
      </c>
      <c r="D26" s="29" t="s">
        <v>93</v>
      </c>
      <c r="E26" s="55">
        <v>34711</v>
      </c>
      <c r="F26" s="12" t="s">
        <v>38</v>
      </c>
      <c r="G26" s="12"/>
      <c r="H26" s="22" t="s">
        <v>82</v>
      </c>
      <c r="I26" s="12" t="s">
        <v>38</v>
      </c>
      <c r="J26" s="22" t="s">
        <v>82</v>
      </c>
      <c r="K26" s="14"/>
      <c r="L26" s="129">
        <f t="shared" si="0"/>
        <v>0.0016564814814814814</v>
      </c>
      <c r="M26" s="70"/>
      <c r="N26" s="65">
        <f t="shared" si="1"/>
        <v>14.219999999999988</v>
      </c>
      <c r="O26" s="162">
        <v>5</v>
      </c>
      <c r="P26" s="9" t="str">
        <f t="shared" si="2"/>
        <v>I разр.</v>
      </c>
      <c r="Q26" s="6">
        <v>2</v>
      </c>
      <c r="R26" s="40">
        <v>23.12</v>
      </c>
      <c r="S26" s="40"/>
      <c r="T26" s="162">
        <v>5</v>
      </c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" customHeight="1">
      <c r="A27" s="9">
        <v>21</v>
      </c>
      <c r="B27" s="12">
        <v>2</v>
      </c>
      <c r="C27" s="12" t="s">
        <v>71</v>
      </c>
      <c r="D27" s="29" t="s">
        <v>77</v>
      </c>
      <c r="E27" s="55">
        <v>34811</v>
      </c>
      <c r="F27" s="12" t="s">
        <v>50</v>
      </c>
      <c r="G27" s="12"/>
      <c r="H27" s="22" t="s">
        <v>78</v>
      </c>
      <c r="I27" s="12" t="s">
        <v>50</v>
      </c>
      <c r="J27" s="22" t="s">
        <v>78</v>
      </c>
      <c r="K27" s="14"/>
      <c r="L27" s="129">
        <f t="shared" si="0"/>
        <v>0.0016726851851851853</v>
      </c>
      <c r="M27" s="70"/>
      <c r="N27" s="65">
        <f t="shared" si="1"/>
        <v>15.62</v>
      </c>
      <c r="O27" s="162">
        <v>4</v>
      </c>
      <c r="P27" s="9" t="str">
        <f t="shared" si="2"/>
        <v>I разр.</v>
      </c>
      <c r="Q27" s="6">
        <v>2</v>
      </c>
      <c r="R27" s="40">
        <v>24.52</v>
      </c>
      <c r="S27" s="40"/>
      <c r="T27" s="162">
        <v>4</v>
      </c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 customHeight="1">
      <c r="A28" s="9">
        <v>22</v>
      </c>
      <c r="B28" s="12">
        <v>6</v>
      </c>
      <c r="C28" s="12" t="s">
        <v>71</v>
      </c>
      <c r="D28" s="29" t="s">
        <v>99</v>
      </c>
      <c r="E28" s="55">
        <v>34566</v>
      </c>
      <c r="F28" s="12" t="s">
        <v>49</v>
      </c>
      <c r="G28" s="12"/>
      <c r="H28" s="22" t="s">
        <v>100</v>
      </c>
      <c r="I28" s="12" t="s">
        <v>49</v>
      </c>
      <c r="J28" s="22" t="s">
        <v>100</v>
      </c>
      <c r="K28" s="14"/>
      <c r="L28" s="129">
        <f t="shared" si="0"/>
        <v>0.001802662037037037</v>
      </c>
      <c r="M28" s="70"/>
      <c r="N28" s="65">
        <f t="shared" si="1"/>
        <v>26.849999999999998</v>
      </c>
      <c r="O28" s="162">
        <v>3</v>
      </c>
      <c r="P28" s="9" t="str">
        <f t="shared" si="2"/>
        <v>II разр.</v>
      </c>
      <c r="Q28" s="6">
        <v>2</v>
      </c>
      <c r="R28" s="40">
        <v>35.75</v>
      </c>
      <c r="S28" s="40"/>
      <c r="T28" s="162">
        <v>3</v>
      </c>
      <c r="V28" s="5"/>
      <c r="W28" s="5"/>
      <c r="X28" s="12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" customHeight="1">
      <c r="A29" s="9">
        <v>23</v>
      </c>
      <c r="B29" s="12">
        <v>23</v>
      </c>
      <c r="C29" s="12" t="s">
        <v>74</v>
      </c>
      <c r="D29" s="29" t="s">
        <v>102</v>
      </c>
      <c r="E29" s="55">
        <v>34904</v>
      </c>
      <c r="F29" s="12" t="s">
        <v>49</v>
      </c>
      <c r="G29" s="12"/>
      <c r="H29" s="22" t="s">
        <v>100</v>
      </c>
      <c r="I29" s="12" t="s">
        <v>49</v>
      </c>
      <c r="J29" s="22" t="s">
        <v>100</v>
      </c>
      <c r="K29" s="14"/>
      <c r="L29" s="129">
        <f t="shared" si="0"/>
        <v>0.0018533564814814814</v>
      </c>
      <c r="M29" s="70"/>
      <c r="N29" s="65">
        <f t="shared" si="1"/>
        <v>31.22999999999999</v>
      </c>
      <c r="O29" s="162">
        <v>2</v>
      </c>
      <c r="P29" s="9" t="str">
        <f t="shared" si="2"/>
        <v>II разр.</v>
      </c>
      <c r="Q29" s="6">
        <v>2</v>
      </c>
      <c r="R29" s="40">
        <v>40.13</v>
      </c>
      <c r="S29" s="40"/>
      <c r="T29" s="162">
        <v>2</v>
      </c>
      <c r="V29" s="5"/>
      <c r="W29" s="5"/>
      <c r="X29" s="12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7.5" customHeight="1" thickBot="1">
      <c r="A30" s="71"/>
      <c r="B30" s="72"/>
      <c r="C30" s="72"/>
      <c r="D30" s="77"/>
      <c r="E30" s="137"/>
      <c r="F30" s="72"/>
      <c r="G30" s="72"/>
      <c r="H30" s="78"/>
      <c r="I30" s="72"/>
      <c r="J30" s="78"/>
      <c r="K30" s="138"/>
      <c r="L30" s="139"/>
      <c r="M30" s="140"/>
      <c r="N30" s="133"/>
      <c r="O30" s="158"/>
      <c r="P30" s="71"/>
      <c r="Q30" s="6"/>
      <c r="R30" s="40"/>
      <c r="S30" s="40"/>
      <c r="V30" s="5"/>
      <c r="W30" s="5"/>
      <c r="X30" s="1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5.25" customHeight="1" thickTop="1">
      <c r="A31" s="9"/>
      <c r="B31" s="12"/>
      <c r="C31" s="12"/>
      <c r="D31" s="35"/>
      <c r="E31" s="63"/>
      <c r="F31" s="36"/>
      <c r="G31" s="36"/>
      <c r="H31" s="23"/>
      <c r="I31" s="22"/>
      <c r="J31" s="22"/>
      <c r="K31" s="13"/>
      <c r="L31" s="49"/>
      <c r="M31" s="70"/>
      <c r="N31" s="65"/>
      <c r="O31" s="157"/>
      <c r="P31" s="9"/>
      <c r="Q31" s="6"/>
      <c r="R31" s="40"/>
      <c r="S31" s="40"/>
      <c r="V31" s="5"/>
      <c r="W31" s="5"/>
      <c r="X31" s="12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5.25" customHeight="1">
      <c r="A32" s="9"/>
      <c r="B32" s="12"/>
      <c r="C32" s="12"/>
      <c r="D32" s="35"/>
      <c r="E32" s="63"/>
      <c r="F32" s="36"/>
      <c r="G32" s="36"/>
      <c r="H32" s="23"/>
      <c r="I32" s="22"/>
      <c r="J32" s="22"/>
      <c r="K32" s="13"/>
      <c r="L32" s="49"/>
      <c r="M32" s="70"/>
      <c r="N32" s="65"/>
      <c r="O32" s="157"/>
      <c r="P32" s="9"/>
      <c r="Q32" s="6"/>
      <c r="R32" s="40"/>
      <c r="S32" s="40"/>
      <c r="V32" s="5"/>
      <c r="W32" s="5"/>
      <c r="X32" s="1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5.25" customHeight="1">
      <c r="A33" s="9"/>
      <c r="B33" s="12"/>
      <c r="C33" s="12"/>
      <c r="D33" s="35"/>
      <c r="E33" s="63"/>
      <c r="F33" s="36"/>
      <c r="G33" s="36"/>
      <c r="H33" s="23"/>
      <c r="I33" s="22"/>
      <c r="J33" s="22"/>
      <c r="K33" s="13"/>
      <c r="L33" s="49"/>
      <c r="M33" s="70"/>
      <c r="N33" s="65"/>
      <c r="O33" s="157"/>
      <c r="P33" s="9"/>
      <c r="Q33" s="6"/>
      <c r="R33" s="40"/>
      <c r="S33" s="40"/>
      <c r="V33" s="5"/>
      <c r="W33" s="5"/>
      <c r="X33" s="1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5" spans="2:12" ht="15" customHeight="1">
      <c r="B35" s="154" t="s">
        <v>179</v>
      </c>
      <c r="D35" s="149"/>
      <c r="E35" s="149"/>
      <c r="F35" s="193"/>
      <c r="G35" s="153" t="s">
        <v>46</v>
      </c>
      <c r="H35" s="153"/>
      <c r="L35" s="153" t="s">
        <v>55</v>
      </c>
    </row>
    <row r="36" spans="2:12" ht="15" customHeight="1">
      <c r="B36" s="154" t="s">
        <v>59</v>
      </c>
      <c r="D36" s="150"/>
      <c r="E36" s="151"/>
      <c r="F36" s="152"/>
      <c r="G36" s="153" t="s">
        <v>47</v>
      </c>
      <c r="H36" s="153"/>
      <c r="I36" s="146" t="s">
        <v>37</v>
      </c>
      <c r="L36" s="153" t="s">
        <v>60</v>
      </c>
    </row>
    <row r="37" spans="6:12" ht="15" customHeight="1">
      <c r="F37" s="159"/>
      <c r="G37" s="153" t="s">
        <v>48</v>
      </c>
      <c r="H37" s="153"/>
      <c r="L37" s="153" t="s">
        <v>178</v>
      </c>
    </row>
    <row r="41" spans="1:16" ht="12.75">
      <c r="A41" s="203" t="s">
        <v>53</v>
      </c>
      <c r="B41" s="203"/>
      <c r="C41" s="203"/>
      <c r="D41" s="203"/>
      <c r="K41" s="218" t="s">
        <v>161</v>
      </c>
      <c r="L41" s="218"/>
      <c r="M41" s="218"/>
      <c r="N41" s="218"/>
      <c r="O41" s="218"/>
      <c r="P41" s="218"/>
    </row>
    <row r="46" spans="4:10" ht="12.75">
      <c r="D46" s="147"/>
      <c r="E46" s="147"/>
      <c r="F46" s="147"/>
      <c r="G46" s="147"/>
      <c r="H46" s="147"/>
      <c r="I46" s="147"/>
      <c r="J46" s="147"/>
    </row>
  </sheetData>
  <sheetProtection/>
  <mergeCells count="7">
    <mergeCell ref="A41:D41"/>
    <mergeCell ref="C5:J5"/>
    <mergeCell ref="A2:P2"/>
    <mergeCell ref="A3:P3"/>
    <mergeCell ref="A4:D4"/>
    <mergeCell ref="K41:P41"/>
    <mergeCell ref="L4:P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AF38"/>
  <sheetViews>
    <sheetView view="pageBreakPreview" zoomScale="145" zoomScaleNormal="130" zoomScaleSheetLayoutView="145" zoomScalePageLayoutView="0" workbookViewId="0" topLeftCell="A6">
      <selection activeCell="O7" sqref="O7:O25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6.140625" style="1" customWidth="1"/>
    <col min="4" max="4" width="20.57421875" style="1" customWidth="1"/>
    <col min="5" max="5" width="7.421875" style="1" hidden="1" customWidth="1"/>
    <col min="6" max="6" width="8.00390625" style="1" hidden="1" customWidth="1"/>
    <col min="7" max="7" width="26.140625" style="1" hidden="1" customWidth="1"/>
    <col min="8" max="8" width="7.140625" style="1" customWidth="1"/>
    <col min="9" max="9" width="25.7109375" style="1" customWidth="1"/>
    <col min="10" max="10" width="15.28125" style="1" hidden="1" customWidth="1"/>
    <col min="11" max="11" width="0.71875" style="1" hidden="1" customWidth="1"/>
    <col min="12" max="12" width="9.28125" style="1" customWidth="1"/>
    <col min="13" max="13" width="7.28125" style="1" hidden="1" customWidth="1"/>
    <col min="14" max="14" width="6.28125" style="1" customWidth="1"/>
    <col min="15" max="15" width="6.7109375" style="159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5:16" ht="12.75">
      <c r="O1" s="182"/>
      <c r="P1" s="177"/>
    </row>
    <row r="2" spans="1:16" ht="24.75" customHeight="1">
      <c r="A2" s="205" t="str">
        <f>N_sor1</f>
        <v>I этап Кубка СКР среди юниоров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24.75" customHeight="1">
      <c r="A3" s="205" t="str">
        <f>N_sor2</f>
        <v>по конькобежному спорту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27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145"/>
      <c r="J4" s="208" t="str">
        <f>D_d2</f>
        <v>12 октября 2013г.</v>
      </c>
      <c r="K4" s="209"/>
      <c r="L4" s="209"/>
      <c r="M4" s="209"/>
      <c r="N4" s="209"/>
      <c r="O4" s="209"/>
      <c r="P4" s="209"/>
    </row>
    <row r="5" spans="2:32" ht="27" customHeight="1">
      <c r="B5" s="34"/>
      <c r="C5" s="204" t="str">
        <f>N_un</f>
        <v>Юниоры</v>
      </c>
      <c r="D5" s="204"/>
      <c r="E5" s="204"/>
      <c r="F5" s="204"/>
      <c r="G5" s="204"/>
      <c r="H5" s="204"/>
      <c r="I5" s="204"/>
      <c r="J5" s="204"/>
      <c r="K5" s="34"/>
      <c r="L5" s="219" t="s">
        <v>57</v>
      </c>
      <c r="M5" s="219"/>
      <c r="N5" s="219"/>
      <c r="O5" s="219"/>
      <c r="P5" s="34"/>
      <c r="Q5" s="4"/>
      <c r="R5" s="5">
        <v>37.5</v>
      </c>
      <c r="S5" s="5">
        <v>35.4</v>
      </c>
      <c r="T5" s="5"/>
      <c r="U5" s="5"/>
      <c r="V5" s="5"/>
      <c r="W5" s="5"/>
      <c r="X5" s="12"/>
      <c r="Y5" s="5"/>
      <c r="Z5" s="5"/>
      <c r="AA5" s="5"/>
      <c r="AB5" s="5"/>
      <c r="AC5" s="5"/>
      <c r="AD5" s="5"/>
      <c r="AE5" s="5"/>
      <c r="AF5" s="5"/>
    </row>
    <row r="6" spans="1:32" ht="11.2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/>
      <c r="F6" s="2" t="s">
        <v>1</v>
      </c>
      <c r="G6" s="2"/>
      <c r="H6" s="2" t="s">
        <v>52</v>
      </c>
      <c r="I6" s="2" t="s">
        <v>52</v>
      </c>
      <c r="J6" s="2" t="s">
        <v>7</v>
      </c>
      <c r="K6" s="2"/>
      <c r="L6" s="21" t="s">
        <v>3</v>
      </c>
      <c r="M6" s="21" t="s">
        <v>8</v>
      </c>
      <c r="N6" s="21" t="s">
        <v>12</v>
      </c>
      <c r="O6" s="2" t="s">
        <v>8</v>
      </c>
      <c r="P6" s="2" t="s">
        <v>5</v>
      </c>
      <c r="Q6" s="4"/>
      <c r="R6" s="40"/>
      <c r="S6" s="40"/>
      <c r="T6" s="5"/>
      <c r="U6" s="5"/>
      <c r="V6" s="5"/>
      <c r="W6" s="5"/>
      <c r="X6" s="12"/>
      <c r="Y6" s="5"/>
      <c r="Z6" s="5"/>
      <c r="AA6" s="5"/>
      <c r="AB6" s="5"/>
      <c r="AC6" s="5"/>
      <c r="AD6" s="5"/>
      <c r="AE6" s="5"/>
      <c r="AF6" s="5"/>
    </row>
    <row r="7" spans="1:32" ht="14.25" customHeight="1" thickTop="1">
      <c r="A7" s="9">
        <v>1</v>
      </c>
      <c r="B7" s="58">
        <v>129</v>
      </c>
      <c r="C7" s="58" t="s">
        <v>74</v>
      </c>
      <c r="D7" s="66" t="s">
        <v>149</v>
      </c>
      <c r="E7" s="67">
        <v>34939</v>
      </c>
      <c r="F7" s="63"/>
      <c r="G7" s="68"/>
      <c r="H7" s="36" t="s">
        <v>51</v>
      </c>
      <c r="I7" s="23" t="s">
        <v>73</v>
      </c>
      <c r="J7" s="23" t="s">
        <v>73</v>
      </c>
      <c r="K7" s="88"/>
      <c r="L7" s="199">
        <f aca="true" t="shared" si="0" ref="L7:L25">(Q7*60+R7)/86400</f>
        <v>0.004713657407407408</v>
      </c>
      <c r="M7" s="124"/>
      <c r="N7" s="127">
        <f aca="true" t="shared" si="1" ref="N7:N25">(L7-L$7)*86400</f>
        <v>0</v>
      </c>
      <c r="O7" s="162">
        <v>100</v>
      </c>
      <c r="P7" s="9" t="s">
        <v>51</v>
      </c>
      <c r="Q7" s="4">
        <v>6</v>
      </c>
      <c r="R7" s="40">
        <v>47.26</v>
      </c>
      <c r="S7" s="40"/>
      <c r="T7" s="5"/>
      <c r="U7" s="5"/>
      <c r="V7" s="5"/>
      <c r="W7" s="5"/>
      <c r="X7" s="12"/>
      <c r="Y7" s="5"/>
      <c r="Z7" s="5"/>
      <c r="AA7" s="5"/>
      <c r="AB7" s="5"/>
      <c r="AC7" s="5"/>
      <c r="AD7" s="5"/>
      <c r="AE7" s="5"/>
      <c r="AF7" s="5"/>
    </row>
    <row r="8" spans="1:32" ht="14.25" customHeight="1">
      <c r="A8" s="9">
        <v>2</v>
      </c>
      <c r="B8" s="12">
        <v>135</v>
      </c>
      <c r="C8" s="12" t="s">
        <v>74</v>
      </c>
      <c r="D8" s="35" t="s">
        <v>150</v>
      </c>
      <c r="E8" s="63">
        <v>34626</v>
      </c>
      <c r="F8" s="63"/>
      <c r="G8" s="36"/>
      <c r="H8" s="36" t="s">
        <v>51</v>
      </c>
      <c r="I8" s="23" t="s">
        <v>151</v>
      </c>
      <c r="J8" s="23" t="s">
        <v>151</v>
      </c>
      <c r="K8" s="22"/>
      <c r="L8" s="200">
        <f t="shared" si="0"/>
        <v>0.004747916666666667</v>
      </c>
      <c r="M8" s="70"/>
      <c r="N8" s="65">
        <f t="shared" si="1"/>
        <v>2.959999999999982</v>
      </c>
      <c r="O8" s="162">
        <v>80</v>
      </c>
      <c r="P8" s="9" t="s">
        <v>51</v>
      </c>
      <c r="Q8" s="4">
        <v>6</v>
      </c>
      <c r="R8" s="40">
        <v>50.22</v>
      </c>
      <c r="S8" s="40"/>
      <c r="T8" s="5"/>
      <c r="U8" s="5"/>
      <c r="V8" s="5"/>
      <c r="W8" s="5"/>
      <c r="X8" s="12"/>
      <c r="Y8" s="5"/>
      <c r="Z8" s="5"/>
      <c r="AA8" s="5"/>
      <c r="AB8" s="5"/>
      <c r="AC8" s="5"/>
      <c r="AD8" s="5"/>
      <c r="AE8" s="5"/>
      <c r="AF8" s="5"/>
    </row>
    <row r="9" spans="1:32" ht="14.25" customHeight="1">
      <c r="A9" s="9">
        <v>3</v>
      </c>
      <c r="B9" s="12">
        <v>123</v>
      </c>
      <c r="C9" s="12" t="s">
        <v>71</v>
      </c>
      <c r="D9" s="35" t="s">
        <v>140</v>
      </c>
      <c r="E9" s="63">
        <v>34619</v>
      </c>
      <c r="F9" s="63"/>
      <c r="G9" s="36"/>
      <c r="H9" s="36" t="s">
        <v>51</v>
      </c>
      <c r="I9" s="23" t="s">
        <v>125</v>
      </c>
      <c r="J9" s="23" t="s">
        <v>125</v>
      </c>
      <c r="K9" s="22"/>
      <c r="L9" s="200">
        <f t="shared" si="0"/>
        <v>0.004935416666666667</v>
      </c>
      <c r="M9" s="70"/>
      <c r="N9" s="65">
        <f t="shared" si="1"/>
        <v>19.159999999999997</v>
      </c>
      <c r="O9" s="162">
        <v>70</v>
      </c>
      <c r="P9" s="9" t="s">
        <v>51</v>
      </c>
      <c r="Q9" s="4">
        <v>7</v>
      </c>
      <c r="R9" s="40">
        <v>6.42</v>
      </c>
      <c r="S9" s="40"/>
      <c r="T9" s="5"/>
      <c r="U9" s="5"/>
      <c r="V9" s="5"/>
      <c r="W9" s="5"/>
      <c r="X9" s="12"/>
      <c r="Y9" s="5"/>
      <c r="Z9" s="5"/>
      <c r="AA9" s="5"/>
      <c r="AB9" s="5"/>
      <c r="AC9" s="5"/>
      <c r="AD9" s="5"/>
      <c r="AE9" s="5"/>
      <c r="AF9" s="5"/>
    </row>
    <row r="10" spans="1:32" ht="14.25" customHeight="1">
      <c r="A10" s="9">
        <v>4</v>
      </c>
      <c r="B10" s="12">
        <v>103</v>
      </c>
      <c r="C10" s="12" t="s">
        <v>74</v>
      </c>
      <c r="D10" s="35" t="s">
        <v>135</v>
      </c>
      <c r="E10" s="63">
        <v>34677</v>
      </c>
      <c r="F10" s="63"/>
      <c r="G10" s="36"/>
      <c r="H10" s="36" t="s">
        <v>51</v>
      </c>
      <c r="I10" s="23" t="s">
        <v>96</v>
      </c>
      <c r="J10" s="23" t="s">
        <v>96</v>
      </c>
      <c r="K10" s="22"/>
      <c r="L10" s="200">
        <f t="shared" si="0"/>
        <v>0.004944444444444444</v>
      </c>
      <c r="M10" s="70"/>
      <c r="N10" s="65">
        <f t="shared" si="1"/>
        <v>19.939999999999934</v>
      </c>
      <c r="O10" s="162">
        <v>60</v>
      </c>
      <c r="P10" s="9" t="s">
        <v>51</v>
      </c>
      <c r="Q10" s="4">
        <v>7</v>
      </c>
      <c r="R10" s="40">
        <v>7.2</v>
      </c>
      <c r="S10" s="40"/>
      <c r="T10" s="5"/>
      <c r="U10" s="5"/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</row>
    <row r="11" spans="1:32" ht="14.25" customHeight="1">
      <c r="A11" s="9">
        <v>5</v>
      </c>
      <c r="B11" s="12">
        <v>110</v>
      </c>
      <c r="C11" s="12" t="s">
        <v>71</v>
      </c>
      <c r="D11" s="35" t="s">
        <v>157</v>
      </c>
      <c r="E11" s="63">
        <v>35227</v>
      </c>
      <c r="F11" s="63"/>
      <c r="G11" s="36"/>
      <c r="H11" s="36" t="s">
        <v>51</v>
      </c>
      <c r="I11" s="23" t="s">
        <v>82</v>
      </c>
      <c r="J11" s="23" t="s">
        <v>82</v>
      </c>
      <c r="K11" s="22"/>
      <c r="L11" s="200">
        <f t="shared" si="0"/>
        <v>0.004944675925925926</v>
      </c>
      <c r="M11" s="70"/>
      <c r="N11" s="65">
        <f t="shared" si="1"/>
        <v>19.95999999999999</v>
      </c>
      <c r="O11" s="162">
        <v>50</v>
      </c>
      <c r="P11" s="9" t="s">
        <v>51</v>
      </c>
      <c r="Q11" s="4">
        <v>7</v>
      </c>
      <c r="R11" s="40">
        <v>7.22</v>
      </c>
      <c r="S11" s="40"/>
      <c r="T11" s="5"/>
      <c r="U11" s="5"/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</row>
    <row r="12" spans="1:32" ht="14.25" customHeight="1">
      <c r="A12" s="9">
        <v>6</v>
      </c>
      <c r="B12" s="12">
        <v>111</v>
      </c>
      <c r="C12" s="12" t="s">
        <v>71</v>
      </c>
      <c r="D12" s="35" t="s">
        <v>132</v>
      </c>
      <c r="E12" s="63">
        <v>35628</v>
      </c>
      <c r="F12" s="63"/>
      <c r="G12" s="36"/>
      <c r="H12" s="36" t="s">
        <v>38</v>
      </c>
      <c r="I12" s="23" t="s">
        <v>82</v>
      </c>
      <c r="J12" s="23" t="s">
        <v>82</v>
      </c>
      <c r="K12" s="22"/>
      <c r="L12" s="200">
        <f t="shared" si="0"/>
        <v>0.004955208333333333</v>
      </c>
      <c r="M12" s="70"/>
      <c r="N12" s="65">
        <f t="shared" si="1"/>
        <v>20.86999999999996</v>
      </c>
      <c r="O12" s="162">
        <v>45</v>
      </c>
      <c r="P12" s="9" t="s">
        <v>51</v>
      </c>
      <c r="Q12" s="4">
        <v>7</v>
      </c>
      <c r="R12" s="40">
        <v>8.13</v>
      </c>
      <c r="S12" s="40"/>
      <c r="T12" s="5"/>
      <c r="U12" s="5"/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</row>
    <row r="13" spans="1:32" ht="14.25" customHeight="1">
      <c r="A13" s="9">
        <v>7</v>
      </c>
      <c r="B13" s="12">
        <v>134</v>
      </c>
      <c r="C13" s="12" t="s">
        <v>71</v>
      </c>
      <c r="D13" s="35" t="s">
        <v>134</v>
      </c>
      <c r="E13" s="63">
        <v>35040</v>
      </c>
      <c r="F13" s="63"/>
      <c r="G13" s="36"/>
      <c r="H13" s="36"/>
      <c r="I13" s="23" t="s">
        <v>73</v>
      </c>
      <c r="J13" s="23" t="s">
        <v>73</v>
      </c>
      <c r="K13" s="22"/>
      <c r="L13" s="200">
        <f t="shared" si="0"/>
        <v>0.005037615740740741</v>
      </c>
      <c r="M13" s="70"/>
      <c r="N13" s="65">
        <f t="shared" si="1"/>
        <v>27.98999999999999</v>
      </c>
      <c r="O13" s="162">
        <v>40</v>
      </c>
      <c r="P13" s="9" t="s">
        <v>38</v>
      </c>
      <c r="Q13" s="4">
        <v>7</v>
      </c>
      <c r="R13" s="40">
        <v>15.25</v>
      </c>
      <c r="S13" s="40"/>
      <c r="T13" s="5"/>
      <c r="U13" s="5"/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</row>
    <row r="14" spans="1:32" ht="14.25" customHeight="1">
      <c r="A14" s="9">
        <v>8</v>
      </c>
      <c r="B14" s="12">
        <v>125</v>
      </c>
      <c r="C14" s="12" t="s">
        <v>71</v>
      </c>
      <c r="D14" s="35" t="s">
        <v>143</v>
      </c>
      <c r="E14" s="63">
        <v>34575</v>
      </c>
      <c r="F14" s="63"/>
      <c r="G14" s="36"/>
      <c r="H14" s="36" t="s">
        <v>51</v>
      </c>
      <c r="I14" s="23" t="s">
        <v>73</v>
      </c>
      <c r="J14" s="23" t="s">
        <v>73</v>
      </c>
      <c r="K14" s="22"/>
      <c r="L14" s="200">
        <f t="shared" si="0"/>
        <v>0.0050578703703703706</v>
      </c>
      <c r="M14" s="70"/>
      <c r="N14" s="65">
        <f t="shared" si="1"/>
        <v>29.739999999999988</v>
      </c>
      <c r="O14" s="162">
        <v>36</v>
      </c>
      <c r="P14" s="9" t="s">
        <v>38</v>
      </c>
      <c r="Q14" s="4">
        <v>7</v>
      </c>
      <c r="R14" s="40">
        <v>17</v>
      </c>
      <c r="S14" s="40"/>
      <c r="T14" s="5"/>
      <c r="U14" s="5"/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</row>
    <row r="15" spans="1:32" ht="14.25" customHeight="1">
      <c r="A15" s="9">
        <v>9</v>
      </c>
      <c r="B15" s="12">
        <v>105</v>
      </c>
      <c r="C15" s="12" t="s">
        <v>74</v>
      </c>
      <c r="D15" s="35" t="s">
        <v>121</v>
      </c>
      <c r="E15" s="63">
        <v>34661</v>
      </c>
      <c r="F15" s="63"/>
      <c r="G15" s="36"/>
      <c r="H15" s="36" t="s">
        <v>51</v>
      </c>
      <c r="I15" s="23" t="s">
        <v>80</v>
      </c>
      <c r="J15" s="23" t="s">
        <v>80</v>
      </c>
      <c r="K15" s="22"/>
      <c r="L15" s="200">
        <f t="shared" si="0"/>
        <v>0.0050849537037037035</v>
      </c>
      <c r="M15" s="70"/>
      <c r="N15" s="65">
        <f t="shared" si="1"/>
        <v>32.079999999999956</v>
      </c>
      <c r="O15" s="162">
        <v>32</v>
      </c>
      <c r="P15" s="9" t="s">
        <v>38</v>
      </c>
      <c r="Q15" s="4">
        <v>7</v>
      </c>
      <c r="R15" s="40">
        <v>19.34</v>
      </c>
      <c r="S15" s="40"/>
      <c r="T15" s="5"/>
      <c r="U15" s="5"/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</row>
    <row r="16" spans="1:32" ht="14.25" customHeight="1">
      <c r="A16" s="9">
        <v>10</v>
      </c>
      <c r="B16" s="12">
        <v>104</v>
      </c>
      <c r="C16" s="12" t="s">
        <v>74</v>
      </c>
      <c r="D16" s="35" t="s">
        <v>146</v>
      </c>
      <c r="E16" s="63">
        <v>35410</v>
      </c>
      <c r="F16" s="63"/>
      <c r="G16" s="36"/>
      <c r="H16" s="36" t="s">
        <v>38</v>
      </c>
      <c r="I16" s="23" t="s">
        <v>73</v>
      </c>
      <c r="J16" s="23" t="s">
        <v>96</v>
      </c>
      <c r="K16" s="22"/>
      <c r="L16" s="200">
        <f t="shared" si="0"/>
        <v>0.00524988425925926</v>
      </c>
      <c r="M16" s="70"/>
      <c r="N16" s="65">
        <f t="shared" si="1"/>
        <v>46.33000000000001</v>
      </c>
      <c r="O16" s="162">
        <v>28</v>
      </c>
      <c r="P16" s="9" t="s">
        <v>38</v>
      </c>
      <c r="Q16" s="4">
        <v>7</v>
      </c>
      <c r="R16" s="40">
        <v>33.59</v>
      </c>
      <c r="S16" s="40"/>
      <c r="T16" s="5"/>
      <c r="U16" s="5"/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</row>
    <row r="17" spans="1:32" ht="14.25" customHeight="1">
      <c r="A17" s="9">
        <v>11</v>
      </c>
      <c r="B17" s="12">
        <v>109</v>
      </c>
      <c r="C17" s="12" t="s">
        <v>71</v>
      </c>
      <c r="D17" s="35" t="s">
        <v>152</v>
      </c>
      <c r="E17" s="63">
        <v>35096</v>
      </c>
      <c r="F17" s="63"/>
      <c r="G17" s="36"/>
      <c r="H17" s="36" t="s">
        <v>38</v>
      </c>
      <c r="I17" s="23" t="s">
        <v>82</v>
      </c>
      <c r="J17" s="23" t="s">
        <v>82</v>
      </c>
      <c r="K17" s="22"/>
      <c r="L17" s="200">
        <f t="shared" si="0"/>
        <v>0.005311689814814815</v>
      </c>
      <c r="M17" s="70"/>
      <c r="N17" s="65">
        <f t="shared" si="1"/>
        <v>51.669999999999995</v>
      </c>
      <c r="O17" s="162">
        <v>24</v>
      </c>
      <c r="P17" s="9" t="s">
        <v>38</v>
      </c>
      <c r="Q17" s="4">
        <v>7</v>
      </c>
      <c r="R17" s="40">
        <v>38.93</v>
      </c>
      <c r="S17" s="40"/>
      <c r="T17" s="5"/>
      <c r="U17" s="5"/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</row>
    <row r="18" spans="1:32" ht="14.25" customHeight="1">
      <c r="A18" s="9">
        <v>12</v>
      </c>
      <c r="B18" s="12">
        <v>106</v>
      </c>
      <c r="C18" s="12" t="s">
        <v>74</v>
      </c>
      <c r="D18" s="35" t="s">
        <v>123</v>
      </c>
      <c r="E18" s="63">
        <v>34994</v>
      </c>
      <c r="F18" s="63"/>
      <c r="G18" s="36"/>
      <c r="H18" s="36" t="s">
        <v>38</v>
      </c>
      <c r="I18" s="23" t="s">
        <v>80</v>
      </c>
      <c r="J18" s="23" t="s">
        <v>80</v>
      </c>
      <c r="K18" s="22"/>
      <c r="L18" s="200">
        <f t="shared" si="0"/>
        <v>0.005334027777777778</v>
      </c>
      <c r="M18" s="70"/>
      <c r="N18" s="65">
        <f t="shared" si="1"/>
        <v>53.59999999999997</v>
      </c>
      <c r="O18" s="162">
        <v>21</v>
      </c>
      <c r="P18" s="9" t="s">
        <v>38</v>
      </c>
      <c r="Q18" s="4">
        <v>7</v>
      </c>
      <c r="R18" s="40">
        <v>40.86</v>
      </c>
      <c r="S18" s="40"/>
      <c r="T18" s="5"/>
      <c r="U18" s="5"/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</row>
    <row r="19" spans="1:32" ht="14.25" customHeight="1">
      <c r="A19" s="9">
        <v>13</v>
      </c>
      <c r="B19" s="12">
        <v>124</v>
      </c>
      <c r="C19" s="12" t="s">
        <v>71</v>
      </c>
      <c r="D19" s="35" t="s">
        <v>124</v>
      </c>
      <c r="E19" s="63">
        <v>35018</v>
      </c>
      <c r="F19" s="63"/>
      <c r="G19" s="36"/>
      <c r="H19" s="36" t="s">
        <v>38</v>
      </c>
      <c r="I19" s="23" t="s">
        <v>125</v>
      </c>
      <c r="J19" s="23" t="s">
        <v>125</v>
      </c>
      <c r="K19" s="22"/>
      <c r="L19" s="200">
        <f t="shared" si="0"/>
        <v>0.005397685185185185</v>
      </c>
      <c r="M19" s="70"/>
      <c r="N19" s="65">
        <f t="shared" si="1"/>
        <v>59.09999999999996</v>
      </c>
      <c r="O19" s="162">
        <v>18</v>
      </c>
      <c r="P19" s="9" t="s">
        <v>50</v>
      </c>
      <c r="Q19" s="4">
        <v>7</v>
      </c>
      <c r="R19" s="40">
        <v>46.36</v>
      </c>
      <c r="S19" s="40"/>
      <c r="T19" s="5"/>
      <c r="U19" s="5"/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</row>
    <row r="20" spans="1:32" ht="14.25" customHeight="1">
      <c r="A20" s="9">
        <v>14</v>
      </c>
      <c r="B20" s="12">
        <v>138</v>
      </c>
      <c r="C20" s="12" t="s">
        <v>71</v>
      </c>
      <c r="D20" s="35" t="s">
        <v>141</v>
      </c>
      <c r="E20" s="63"/>
      <c r="F20" s="63"/>
      <c r="G20" s="36"/>
      <c r="H20" s="36" t="s">
        <v>38</v>
      </c>
      <c r="I20" s="23" t="s">
        <v>100</v>
      </c>
      <c r="J20" s="23" t="s">
        <v>100</v>
      </c>
      <c r="K20" s="22"/>
      <c r="L20" s="200">
        <f t="shared" si="0"/>
        <v>0.0054802083333333335</v>
      </c>
      <c r="M20" s="70"/>
      <c r="N20" s="65">
        <f t="shared" si="1"/>
        <v>66.22999999999999</v>
      </c>
      <c r="O20" s="162">
        <v>16</v>
      </c>
      <c r="P20" s="9" t="s">
        <v>50</v>
      </c>
      <c r="Q20" s="4">
        <v>7</v>
      </c>
      <c r="R20" s="40">
        <v>53.49</v>
      </c>
      <c r="S20" s="40"/>
      <c r="T20" s="5"/>
      <c r="U20" s="5"/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</row>
    <row r="21" spans="1:32" ht="14.25" customHeight="1">
      <c r="A21" s="9">
        <v>15</v>
      </c>
      <c r="B21" s="12">
        <v>132</v>
      </c>
      <c r="C21" s="12" t="s">
        <v>71</v>
      </c>
      <c r="D21" s="35" t="s">
        <v>118</v>
      </c>
      <c r="E21" s="63">
        <v>35043</v>
      </c>
      <c r="F21" s="63"/>
      <c r="G21" s="36"/>
      <c r="H21" s="36" t="s">
        <v>38</v>
      </c>
      <c r="I21" s="23" t="s">
        <v>73</v>
      </c>
      <c r="J21" s="23" t="s">
        <v>73</v>
      </c>
      <c r="K21" s="22"/>
      <c r="L21" s="200">
        <f t="shared" si="0"/>
        <v>0.005514930555555556</v>
      </c>
      <c r="M21" s="70"/>
      <c r="N21" s="65">
        <f t="shared" si="1"/>
        <v>69.23</v>
      </c>
      <c r="O21" s="162">
        <v>14</v>
      </c>
      <c r="P21" s="9" t="s">
        <v>50</v>
      </c>
      <c r="Q21" s="4">
        <v>7</v>
      </c>
      <c r="R21" s="40">
        <v>56.49</v>
      </c>
      <c r="S21" s="40"/>
      <c r="T21" s="5"/>
      <c r="U21" s="5"/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</row>
    <row r="22" spans="1:32" ht="14.25" customHeight="1">
      <c r="A22" s="9">
        <v>16</v>
      </c>
      <c r="B22" s="12">
        <v>131</v>
      </c>
      <c r="C22" s="12" t="s">
        <v>74</v>
      </c>
      <c r="D22" s="35" t="s">
        <v>142</v>
      </c>
      <c r="E22" s="63">
        <v>35116</v>
      </c>
      <c r="F22" s="63"/>
      <c r="G22" s="36"/>
      <c r="H22" s="36" t="s">
        <v>38</v>
      </c>
      <c r="I22" s="23" t="s">
        <v>73</v>
      </c>
      <c r="J22" s="23" t="s">
        <v>73</v>
      </c>
      <c r="K22" s="22"/>
      <c r="L22" s="200">
        <f t="shared" si="0"/>
        <v>0.0055285879629629634</v>
      </c>
      <c r="M22" s="70"/>
      <c r="N22" s="65">
        <f t="shared" si="1"/>
        <v>70.41000000000001</v>
      </c>
      <c r="O22" s="162">
        <v>12</v>
      </c>
      <c r="P22" s="9" t="s">
        <v>50</v>
      </c>
      <c r="Q22" s="4">
        <v>7</v>
      </c>
      <c r="R22" s="40">
        <v>57.67</v>
      </c>
      <c r="S22" s="40"/>
      <c r="T22" s="5"/>
      <c r="U22" s="5"/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</row>
    <row r="23" spans="1:32" ht="14.25" customHeight="1">
      <c r="A23" s="9">
        <v>17</v>
      </c>
      <c r="B23" s="12">
        <v>120</v>
      </c>
      <c r="C23" s="12" t="s">
        <v>74</v>
      </c>
      <c r="D23" s="35" t="s">
        <v>136</v>
      </c>
      <c r="E23" s="63">
        <v>34608</v>
      </c>
      <c r="F23" s="63"/>
      <c r="G23" s="36"/>
      <c r="H23" s="36" t="s">
        <v>38</v>
      </c>
      <c r="I23" s="23" t="s">
        <v>87</v>
      </c>
      <c r="J23" s="23" t="s">
        <v>87</v>
      </c>
      <c r="K23" s="22"/>
      <c r="L23" s="200">
        <f t="shared" si="0"/>
        <v>0.005569212962962963</v>
      </c>
      <c r="M23" s="70"/>
      <c r="N23" s="65">
        <f t="shared" si="1"/>
        <v>73.92</v>
      </c>
      <c r="O23" s="162">
        <v>10</v>
      </c>
      <c r="P23" s="9" t="s">
        <v>50</v>
      </c>
      <c r="Q23" s="4">
        <v>8</v>
      </c>
      <c r="R23" s="40">
        <v>1.18</v>
      </c>
      <c r="S23" s="40"/>
      <c r="T23" s="5"/>
      <c r="U23" s="5"/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</row>
    <row r="24" spans="1:32" ht="14.25" customHeight="1">
      <c r="A24" s="9">
        <v>18</v>
      </c>
      <c r="B24" s="12">
        <v>107</v>
      </c>
      <c r="C24" s="12" t="s">
        <v>74</v>
      </c>
      <c r="D24" s="35" t="s">
        <v>133</v>
      </c>
      <c r="E24" s="63">
        <v>35138</v>
      </c>
      <c r="F24" s="63"/>
      <c r="G24" s="36"/>
      <c r="H24" s="36" t="s">
        <v>38</v>
      </c>
      <c r="I24" s="23" t="s">
        <v>80</v>
      </c>
      <c r="J24" s="23" t="s">
        <v>80</v>
      </c>
      <c r="K24" s="22"/>
      <c r="L24" s="200">
        <f t="shared" si="0"/>
        <v>0.005616782407407408</v>
      </c>
      <c r="M24" s="70"/>
      <c r="N24" s="65">
        <f t="shared" si="1"/>
        <v>78.03000000000003</v>
      </c>
      <c r="O24" s="162">
        <v>8</v>
      </c>
      <c r="P24" s="9" t="s">
        <v>50</v>
      </c>
      <c r="Q24" s="4">
        <v>8</v>
      </c>
      <c r="R24" s="40">
        <v>5.29</v>
      </c>
      <c r="S24" s="40"/>
      <c r="T24" s="5"/>
      <c r="U24" s="5"/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</row>
    <row r="25" spans="1:32" ht="14.25" customHeight="1">
      <c r="A25" s="9">
        <v>19</v>
      </c>
      <c r="B25" s="12">
        <v>102</v>
      </c>
      <c r="C25" s="12" t="s">
        <v>71</v>
      </c>
      <c r="D25" s="35" t="s">
        <v>119</v>
      </c>
      <c r="E25" s="63">
        <v>34990</v>
      </c>
      <c r="F25" s="63"/>
      <c r="G25" s="36"/>
      <c r="H25" s="36" t="s">
        <v>38</v>
      </c>
      <c r="I25" s="23" t="s">
        <v>120</v>
      </c>
      <c r="J25" s="23" t="s">
        <v>120</v>
      </c>
      <c r="K25" s="22"/>
      <c r="L25" s="200">
        <f t="shared" si="0"/>
        <v>0.005677314814814815</v>
      </c>
      <c r="M25" s="70"/>
      <c r="N25" s="65">
        <f t="shared" si="1"/>
        <v>83.25999999999996</v>
      </c>
      <c r="O25" s="162">
        <v>6</v>
      </c>
      <c r="P25" s="9" t="s">
        <v>50</v>
      </c>
      <c r="Q25" s="4">
        <v>8</v>
      </c>
      <c r="R25" s="40">
        <v>10.52</v>
      </c>
      <c r="S25" s="40"/>
      <c r="T25" s="5"/>
      <c r="U25" s="5"/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</row>
    <row r="26" spans="1:32" ht="14.25" customHeight="1">
      <c r="A26" s="9"/>
      <c r="B26" s="12">
        <v>130</v>
      </c>
      <c r="C26" s="12" t="s">
        <v>74</v>
      </c>
      <c r="D26" s="35" t="s">
        <v>144</v>
      </c>
      <c r="E26" s="63">
        <v>35116</v>
      </c>
      <c r="F26" s="63"/>
      <c r="G26" s="36"/>
      <c r="H26" s="36" t="s">
        <v>38</v>
      </c>
      <c r="I26" s="23" t="s">
        <v>73</v>
      </c>
      <c r="J26" s="23" t="s">
        <v>73</v>
      </c>
      <c r="K26" s="22"/>
      <c r="L26" s="200" t="s">
        <v>204</v>
      </c>
      <c r="M26" s="70"/>
      <c r="N26" s="65"/>
      <c r="O26" s="162"/>
      <c r="P26" s="9"/>
      <c r="Q26" s="4"/>
      <c r="R26" s="40"/>
      <c r="S26" s="40"/>
      <c r="T26" s="5"/>
      <c r="U26" s="5"/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</row>
    <row r="27" spans="1:32" ht="8.25" customHeight="1" thickBot="1">
      <c r="A27" s="71"/>
      <c r="B27" s="72"/>
      <c r="C27" s="72"/>
      <c r="D27" s="73"/>
      <c r="E27" s="74"/>
      <c r="F27" s="75"/>
      <c r="G27" s="75"/>
      <c r="H27" s="76"/>
      <c r="I27" s="76"/>
      <c r="J27" s="76"/>
      <c r="K27" s="144"/>
      <c r="L27" s="143"/>
      <c r="M27" s="80"/>
      <c r="N27" s="133"/>
      <c r="O27" s="158"/>
      <c r="P27" s="71"/>
      <c r="Q27" s="4"/>
      <c r="R27" s="40"/>
      <c r="S27" s="40"/>
      <c r="T27" s="5"/>
      <c r="U27" s="5"/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</row>
    <row r="28" ht="13.5" thickTop="1"/>
    <row r="30" spans="2:12" ht="15" customHeight="1">
      <c r="B30" s="154" t="s">
        <v>201</v>
      </c>
      <c r="D30" s="149"/>
      <c r="E30" s="149"/>
      <c r="F30" s="149"/>
      <c r="G30" s="153" t="s">
        <v>46</v>
      </c>
      <c r="H30" s="153"/>
      <c r="L30" s="153" t="s">
        <v>202</v>
      </c>
    </row>
    <row r="31" spans="2:12" ht="15" customHeight="1">
      <c r="B31" s="154" t="s">
        <v>205</v>
      </c>
      <c r="D31" s="150"/>
      <c r="E31" s="151"/>
      <c r="F31" s="152"/>
      <c r="G31" s="153" t="s">
        <v>47</v>
      </c>
      <c r="H31" s="153"/>
      <c r="I31" s="23"/>
      <c r="L31" s="153" t="s">
        <v>54</v>
      </c>
    </row>
    <row r="32" spans="7:12" ht="15" customHeight="1">
      <c r="G32" s="153" t="s">
        <v>48</v>
      </c>
      <c r="H32" s="153"/>
      <c r="L32" s="153" t="s">
        <v>203</v>
      </c>
    </row>
    <row r="33" spans="7:12" ht="15" customHeight="1">
      <c r="G33" s="153"/>
      <c r="H33" s="153"/>
      <c r="L33" s="153"/>
    </row>
    <row r="34" spans="7:12" ht="15" customHeight="1">
      <c r="G34" s="153"/>
      <c r="H34" s="153"/>
      <c r="L34" s="153"/>
    </row>
    <row r="38" spans="1:16" ht="12.75">
      <c r="A38" s="203" t="s">
        <v>53</v>
      </c>
      <c r="B38" s="203"/>
      <c r="C38" s="203"/>
      <c r="D38" s="203"/>
      <c r="K38" s="210" t="s">
        <v>161</v>
      </c>
      <c r="L38" s="210"/>
      <c r="M38" s="210"/>
      <c r="N38" s="210"/>
      <c r="O38" s="210"/>
      <c r="P38" s="210"/>
    </row>
  </sheetData>
  <sheetProtection/>
  <mergeCells count="8">
    <mergeCell ref="A38:D38"/>
    <mergeCell ref="K38:P38"/>
    <mergeCell ref="L5:O5"/>
    <mergeCell ref="C5:J5"/>
    <mergeCell ref="A2:P2"/>
    <mergeCell ref="A3:P3"/>
    <mergeCell ref="A4:D4"/>
    <mergeCell ref="J4:P4"/>
  </mergeCells>
  <printOptions/>
  <pageMargins left="0.1968503937007874" right="0.1968503937007874" top="0" bottom="0.3937007874015748" header="0.5118110236220472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rgb="FF00B0F0"/>
  </sheetPr>
  <dimension ref="A2:AG44"/>
  <sheetViews>
    <sheetView view="pageBreakPreview" zoomScale="175" zoomScaleNormal="115" zoomScaleSheetLayoutView="175" zoomScalePageLayoutView="0" workbookViewId="0" topLeftCell="A1">
      <selection activeCell="K44" sqref="A1:Q4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0.140625" style="1" customWidth="1"/>
    <col min="5" max="5" width="7.28125" style="1" hidden="1" customWidth="1"/>
    <col min="6" max="6" width="9.00390625" style="1" customWidth="1"/>
    <col min="7" max="7" width="9.8515625" style="1" hidden="1" customWidth="1"/>
    <col min="8" max="8" width="26.28125" style="1" customWidth="1"/>
    <col min="9" max="9" width="24.421875" style="1" hidden="1" customWidth="1"/>
    <col min="10" max="10" width="1.28515625" style="1" hidden="1" customWidth="1"/>
    <col min="11" max="11" width="0.71875" style="1" customWidth="1"/>
    <col min="12" max="12" width="7.421875" style="1" customWidth="1"/>
    <col min="13" max="13" width="7.28125" style="1" hidden="1" customWidth="1"/>
    <col min="14" max="14" width="3.28125" style="1" hidden="1" customWidth="1"/>
    <col min="15" max="15" width="6.7109375" style="1" customWidth="1"/>
    <col min="16" max="16" width="6.7109375" style="159" customWidth="1"/>
    <col min="17" max="17" width="7.8515625" style="1" customWidth="1"/>
    <col min="18" max="18" width="2.8515625" style="1" customWidth="1"/>
    <col min="19" max="23" width="9.140625" style="1" customWidth="1"/>
    <col min="24" max="24" width="5.421875" style="1" customWidth="1"/>
    <col min="25" max="25" width="4.28125" style="1" customWidth="1"/>
    <col min="26" max="26" width="26.8515625" style="1" customWidth="1"/>
    <col min="27" max="16384" width="9.140625" style="1" customWidth="1"/>
  </cols>
  <sheetData>
    <row r="1" ht="12.75"/>
    <row r="2" spans="1:17" ht="26.25" customHeight="1">
      <c r="A2" s="212" t="str">
        <f>N_sor1</f>
        <v>I этап Кубка СКР среди юниоров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28.5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30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145"/>
      <c r="J4" s="208" t="str">
        <f>D_d3</f>
        <v>13 октября 2013г.</v>
      </c>
      <c r="K4" s="209"/>
      <c r="L4" s="209"/>
      <c r="M4" s="209"/>
      <c r="N4" s="209"/>
      <c r="O4" s="209"/>
      <c r="P4" s="209"/>
      <c r="Q4" s="209"/>
    </row>
    <row r="5" spans="2:33" ht="29.25" customHeight="1">
      <c r="B5" s="34"/>
      <c r="C5" s="204" t="str">
        <f>N_dev</f>
        <v>Юниорки</v>
      </c>
      <c r="D5" s="204"/>
      <c r="E5" s="204"/>
      <c r="F5" s="204"/>
      <c r="G5" s="204"/>
      <c r="H5" s="204"/>
      <c r="I5" s="204"/>
      <c r="J5" s="204"/>
      <c r="K5" s="34"/>
      <c r="L5" s="204" t="str">
        <f>const!C11</f>
        <v>1000 метров</v>
      </c>
      <c r="M5" s="204"/>
      <c r="N5" s="204"/>
      <c r="O5" s="204"/>
      <c r="P5" s="156"/>
      <c r="Q5" s="34"/>
      <c r="R5" s="6"/>
      <c r="S5" s="1">
        <v>41.5</v>
      </c>
      <c r="T5" s="1">
        <v>38.7</v>
      </c>
      <c r="U5" s="5"/>
      <c r="V5" s="5"/>
      <c r="W5" s="5"/>
      <c r="X5" s="5"/>
      <c r="Y5" s="12"/>
      <c r="Z5" s="5"/>
      <c r="AA5" s="5"/>
      <c r="AB5" s="5"/>
      <c r="AC5" s="5"/>
      <c r="AD5" s="5"/>
      <c r="AE5" s="5"/>
      <c r="AF5" s="5"/>
      <c r="AG5" s="5"/>
    </row>
    <row r="6" spans="1:33" ht="15.7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/>
      <c r="F6" s="2" t="s">
        <v>1</v>
      </c>
      <c r="G6" s="2"/>
      <c r="H6" s="2" t="s">
        <v>52</v>
      </c>
      <c r="I6" s="2"/>
      <c r="J6" s="2" t="s">
        <v>7</v>
      </c>
      <c r="K6" s="2"/>
      <c r="L6" s="21" t="s">
        <v>3</v>
      </c>
      <c r="M6" s="21" t="s">
        <v>8</v>
      </c>
      <c r="N6" s="21"/>
      <c r="O6" s="21" t="s">
        <v>12</v>
      </c>
      <c r="P6" s="2" t="s">
        <v>8</v>
      </c>
      <c r="Q6" s="2" t="s">
        <v>5</v>
      </c>
      <c r="R6" s="6"/>
      <c r="S6" s="40"/>
      <c r="T6" s="40"/>
      <c r="U6" s="5"/>
      <c r="V6" s="5"/>
      <c r="W6" s="5"/>
      <c r="X6" s="5"/>
      <c r="Y6" s="12"/>
      <c r="Z6" s="5"/>
      <c r="AA6" s="5"/>
      <c r="AB6" s="5"/>
      <c r="AC6" s="5"/>
      <c r="AD6" s="5"/>
      <c r="AE6" s="5"/>
      <c r="AF6" s="5"/>
      <c r="AG6" s="5"/>
    </row>
    <row r="7" spans="1:33" ht="15.75" customHeight="1" thickTop="1">
      <c r="A7" s="9">
        <v>1</v>
      </c>
      <c r="B7" s="12">
        <v>31</v>
      </c>
      <c r="C7" s="58" t="s">
        <v>74</v>
      </c>
      <c r="D7" s="35" t="s">
        <v>113</v>
      </c>
      <c r="E7" s="63">
        <v>34798</v>
      </c>
      <c r="F7" s="36" t="s">
        <v>51</v>
      </c>
      <c r="G7" s="36"/>
      <c r="H7" s="22" t="s">
        <v>114</v>
      </c>
      <c r="I7" s="12" t="s">
        <v>114</v>
      </c>
      <c r="J7" s="22" t="s">
        <v>114</v>
      </c>
      <c r="K7" s="14"/>
      <c r="L7" s="126">
        <f aca="true" t="shared" si="0" ref="L7:L31">(R7*60+S7)/86400</f>
        <v>0.0009420138888888889</v>
      </c>
      <c r="M7" s="124">
        <f aca="true" t="shared" si="1" ref="M7:M32">ROUNDDOWN(L7*86400/2,3)</f>
        <v>40.695</v>
      </c>
      <c r="N7" s="178"/>
      <c r="O7" s="136">
        <f aca="true" t="shared" si="2" ref="O7:O31">(L7-L$7)*86400</f>
        <v>0</v>
      </c>
      <c r="P7" s="162">
        <v>100</v>
      </c>
      <c r="Q7" s="9" t="s">
        <v>51</v>
      </c>
      <c r="R7" s="6">
        <v>1</v>
      </c>
      <c r="S7" s="40">
        <v>21.39</v>
      </c>
      <c r="T7" s="40"/>
      <c r="U7" s="5"/>
      <c r="V7" s="5"/>
      <c r="W7" s="5"/>
      <c r="X7" s="5"/>
      <c r="Y7" s="12"/>
      <c r="Z7" s="5"/>
      <c r="AA7" s="5"/>
      <c r="AB7" s="5"/>
      <c r="AC7" s="5"/>
      <c r="AD7" s="5"/>
      <c r="AE7" s="5"/>
      <c r="AF7" s="5"/>
      <c r="AG7" s="5"/>
    </row>
    <row r="8" spans="1:33" ht="15.75" customHeight="1">
      <c r="A8" s="9">
        <v>2</v>
      </c>
      <c r="B8" s="12">
        <v>13</v>
      </c>
      <c r="C8" s="12" t="s">
        <v>71</v>
      </c>
      <c r="D8" s="35" t="s">
        <v>107</v>
      </c>
      <c r="E8" s="63">
        <v>34766</v>
      </c>
      <c r="F8" s="36" t="s">
        <v>51</v>
      </c>
      <c r="G8" s="36"/>
      <c r="H8" s="22" t="s">
        <v>85</v>
      </c>
      <c r="I8" s="12" t="s">
        <v>85</v>
      </c>
      <c r="J8" s="22" t="s">
        <v>85</v>
      </c>
      <c r="K8" s="14"/>
      <c r="L8" s="129">
        <f t="shared" si="0"/>
        <v>0.0009451388888888888</v>
      </c>
      <c r="M8" s="70">
        <f t="shared" si="1"/>
        <v>40.83</v>
      </c>
      <c r="N8" s="178"/>
      <c r="O8" s="65">
        <f t="shared" si="2"/>
        <v>0.269999999999989</v>
      </c>
      <c r="P8" s="162">
        <v>80</v>
      </c>
      <c r="Q8" s="9" t="s">
        <v>51</v>
      </c>
      <c r="R8" s="6">
        <v>1</v>
      </c>
      <c r="S8" s="40">
        <v>21.66</v>
      </c>
      <c r="T8" s="40"/>
      <c r="U8" s="5"/>
      <c r="V8" s="5"/>
      <c r="W8" s="5"/>
      <c r="X8" s="5"/>
      <c r="Y8" s="12"/>
      <c r="Z8" s="5"/>
      <c r="AA8" s="5"/>
      <c r="AB8" s="5"/>
      <c r="AC8" s="5"/>
      <c r="AD8" s="5"/>
      <c r="AE8" s="5"/>
      <c r="AF8" s="5"/>
      <c r="AG8" s="5"/>
    </row>
    <row r="9" spans="1:33" ht="15.75" customHeight="1">
      <c r="A9" s="9">
        <v>3</v>
      </c>
      <c r="B9" s="12">
        <v>17</v>
      </c>
      <c r="C9" s="12" t="s">
        <v>71</v>
      </c>
      <c r="D9" s="35" t="s">
        <v>111</v>
      </c>
      <c r="E9" s="63">
        <v>35690</v>
      </c>
      <c r="F9" s="36" t="s">
        <v>38</v>
      </c>
      <c r="G9" s="36"/>
      <c r="H9" s="22" t="s">
        <v>87</v>
      </c>
      <c r="I9" s="12" t="s">
        <v>87</v>
      </c>
      <c r="J9" s="22" t="s">
        <v>87</v>
      </c>
      <c r="K9" s="14"/>
      <c r="L9" s="129">
        <f t="shared" si="0"/>
        <v>0.0009489583333333332</v>
      </c>
      <c r="M9" s="70">
        <f t="shared" si="1"/>
        <v>40.995</v>
      </c>
      <c r="N9" s="178"/>
      <c r="O9" s="65">
        <f t="shared" si="2"/>
        <v>0.599999999999987</v>
      </c>
      <c r="P9" s="162">
        <v>70</v>
      </c>
      <c r="Q9" s="9" t="s">
        <v>51</v>
      </c>
      <c r="R9" s="6">
        <v>1</v>
      </c>
      <c r="S9" s="40">
        <v>21.99</v>
      </c>
      <c r="T9" s="40"/>
      <c r="U9" s="5"/>
      <c r="V9" s="5"/>
      <c r="W9" s="5"/>
      <c r="X9" s="5"/>
      <c r="Y9" s="12"/>
      <c r="Z9" s="5"/>
      <c r="AA9" s="5"/>
      <c r="AB9" s="5"/>
      <c r="AC9" s="5"/>
      <c r="AD9" s="5"/>
      <c r="AE9" s="5"/>
      <c r="AF9" s="5"/>
      <c r="AG9" s="5"/>
    </row>
    <row r="10" spans="1:33" ht="15.75" customHeight="1">
      <c r="A10" s="9">
        <v>4</v>
      </c>
      <c r="B10" s="12">
        <v>1</v>
      </c>
      <c r="C10" s="12" t="s">
        <v>74</v>
      </c>
      <c r="D10" s="35" t="s">
        <v>115</v>
      </c>
      <c r="E10" s="63">
        <v>35045</v>
      </c>
      <c r="F10" s="36" t="s">
        <v>51</v>
      </c>
      <c r="G10" s="36"/>
      <c r="H10" s="22" t="s">
        <v>116</v>
      </c>
      <c r="I10" s="12" t="s">
        <v>116</v>
      </c>
      <c r="J10" s="22" t="s">
        <v>116</v>
      </c>
      <c r="K10" s="14"/>
      <c r="L10" s="129">
        <f t="shared" si="0"/>
        <v>0.0009548611111111111</v>
      </c>
      <c r="M10" s="70">
        <f t="shared" si="1"/>
        <v>41.25</v>
      </c>
      <c r="N10" s="178"/>
      <c r="O10" s="65">
        <f t="shared" si="2"/>
        <v>1.1099999999999932</v>
      </c>
      <c r="P10" s="162">
        <v>60</v>
      </c>
      <c r="Q10" s="9" t="s">
        <v>51</v>
      </c>
      <c r="R10" s="6">
        <v>1</v>
      </c>
      <c r="S10" s="40">
        <v>22.5</v>
      </c>
      <c r="T10" s="40"/>
      <c r="U10" s="5"/>
      <c r="V10" s="5"/>
      <c r="W10" s="5"/>
      <c r="X10" s="5"/>
      <c r="Y10" s="12"/>
      <c r="Z10" s="5"/>
      <c r="AA10" s="5"/>
      <c r="AB10" s="5"/>
      <c r="AC10" s="5"/>
      <c r="AD10" s="5"/>
      <c r="AE10" s="5"/>
      <c r="AF10" s="5"/>
      <c r="AG10" s="5"/>
    </row>
    <row r="11" spans="1:33" ht="15.75" customHeight="1">
      <c r="A11" s="9">
        <v>5</v>
      </c>
      <c r="B11" s="12">
        <v>21</v>
      </c>
      <c r="C11" s="12" t="s">
        <v>71</v>
      </c>
      <c r="D11" s="35" t="s">
        <v>91</v>
      </c>
      <c r="E11" s="63">
        <v>35182</v>
      </c>
      <c r="F11" s="36" t="s">
        <v>51</v>
      </c>
      <c r="G11" s="36"/>
      <c r="H11" s="22" t="s">
        <v>78</v>
      </c>
      <c r="I11" s="12" t="s">
        <v>206</v>
      </c>
      <c r="J11" s="22" t="s">
        <v>78</v>
      </c>
      <c r="K11" s="14"/>
      <c r="L11" s="129">
        <f t="shared" si="0"/>
        <v>0.000974074074074074</v>
      </c>
      <c r="M11" s="70">
        <f t="shared" si="1"/>
        <v>42.08</v>
      </c>
      <c r="N11" s="178"/>
      <c r="O11" s="65">
        <f t="shared" si="2"/>
        <v>2.7699999999999925</v>
      </c>
      <c r="P11" s="162">
        <v>50</v>
      </c>
      <c r="Q11" s="9" t="str">
        <f aca="true" t="shared" si="3" ref="Q11:Q32">IF(L11&lt;=89.4/86400,"КМС",IF(L11&lt;=95.8/86400,"I разр.",IF(L11&lt;=102/86400,"II разр.",IF(L11&lt;=110/86400,"III разр.",IF(L11&lt;=119.6/86400,"I юн.",IF(L11&lt;=132.4/86400,"II юн.",IF(L11&lt;=148.4/86400,"III юн.","")))))))</f>
        <v>КМС</v>
      </c>
      <c r="R11" s="6">
        <v>1</v>
      </c>
      <c r="S11" s="40">
        <v>24.16</v>
      </c>
      <c r="T11" s="40"/>
      <c r="U11" s="5"/>
      <c r="V11" s="5"/>
      <c r="W11" s="5"/>
      <c r="X11" s="5"/>
      <c r="Y11" s="12"/>
      <c r="Z11" s="5"/>
      <c r="AA11" s="5"/>
      <c r="AB11" s="5"/>
      <c r="AC11" s="5"/>
      <c r="AD11" s="5"/>
      <c r="AE11" s="5"/>
      <c r="AF11" s="5"/>
      <c r="AG11" s="5"/>
    </row>
    <row r="12" spans="1:33" ht="15.75" customHeight="1">
      <c r="A12" s="9">
        <v>6</v>
      </c>
      <c r="B12" s="12">
        <v>11</v>
      </c>
      <c r="C12" s="12" t="s">
        <v>74</v>
      </c>
      <c r="D12" s="35" t="s">
        <v>172</v>
      </c>
      <c r="E12" s="63">
        <v>34607</v>
      </c>
      <c r="F12" s="36" t="s">
        <v>51</v>
      </c>
      <c r="G12" s="36"/>
      <c r="H12" s="22" t="s">
        <v>82</v>
      </c>
      <c r="I12" s="12" t="s">
        <v>82</v>
      </c>
      <c r="J12" s="22" t="s">
        <v>82</v>
      </c>
      <c r="K12" s="14"/>
      <c r="L12" s="129">
        <f t="shared" si="0"/>
        <v>0.0009787037037037036</v>
      </c>
      <c r="M12" s="70">
        <f t="shared" si="1"/>
        <v>42.28</v>
      </c>
      <c r="N12" s="178"/>
      <c r="O12" s="65">
        <f t="shared" si="2"/>
        <v>3.16999999999999</v>
      </c>
      <c r="P12" s="162">
        <v>45</v>
      </c>
      <c r="Q12" s="9" t="str">
        <f t="shared" si="3"/>
        <v>КМС</v>
      </c>
      <c r="R12" s="6">
        <v>1</v>
      </c>
      <c r="S12" s="40">
        <v>24.56</v>
      </c>
      <c r="T12" s="40"/>
      <c r="U12" s="5"/>
      <c r="V12" s="5"/>
      <c r="W12" s="5"/>
      <c r="X12" s="5"/>
      <c r="Y12" s="12"/>
      <c r="Z12" s="5"/>
      <c r="AA12" s="5"/>
      <c r="AB12" s="5"/>
      <c r="AC12" s="5"/>
      <c r="AD12" s="5"/>
      <c r="AE12" s="5"/>
      <c r="AF12" s="5"/>
      <c r="AG12" s="5"/>
    </row>
    <row r="13" spans="1:33" ht="15.75" customHeight="1">
      <c r="A13" s="9">
        <v>7</v>
      </c>
      <c r="B13" s="12">
        <v>25</v>
      </c>
      <c r="C13" s="12" t="s">
        <v>74</v>
      </c>
      <c r="D13" s="35" t="s">
        <v>112</v>
      </c>
      <c r="E13" s="63">
        <v>34985</v>
      </c>
      <c r="F13" s="36" t="s">
        <v>38</v>
      </c>
      <c r="G13" s="36"/>
      <c r="H13" s="22" t="s">
        <v>73</v>
      </c>
      <c r="I13" s="12" t="s">
        <v>73</v>
      </c>
      <c r="J13" s="22" t="s">
        <v>73</v>
      </c>
      <c r="K13" s="14"/>
      <c r="L13" s="129">
        <f t="shared" si="0"/>
        <v>0.0009813657407407405</v>
      </c>
      <c r="M13" s="70">
        <f t="shared" si="1"/>
        <v>42.395</v>
      </c>
      <c r="N13" s="178"/>
      <c r="O13" s="65">
        <f t="shared" si="2"/>
        <v>3.3999999999999795</v>
      </c>
      <c r="P13" s="162">
        <v>40</v>
      </c>
      <c r="Q13" s="9" t="str">
        <f t="shared" si="3"/>
        <v>КМС</v>
      </c>
      <c r="R13" s="6">
        <v>1</v>
      </c>
      <c r="S13" s="40">
        <v>24.79</v>
      </c>
      <c r="T13" s="40"/>
      <c r="U13" s="5"/>
      <c r="V13" s="5"/>
      <c r="W13" s="5"/>
      <c r="X13" s="5"/>
      <c r="Y13" s="12"/>
      <c r="Z13" s="5"/>
      <c r="AA13" s="5"/>
      <c r="AB13" s="5"/>
      <c r="AC13" s="5"/>
      <c r="AD13" s="5"/>
      <c r="AE13" s="5"/>
      <c r="AF13" s="5"/>
      <c r="AG13" s="5"/>
    </row>
    <row r="14" spans="1:33" ht="15.75" customHeight="1">
      <c r="A14" s="9">
        <v>8</v>
      </c>
      <c r="B14" s="12">
        <v>23</v>
      </c>
      <c r="C14" s="12" t="s">
        <v>74</v>
      </c>
      <c r="D14" s="35" t="s">
        <v>72</v>
      </c>
      <c r="E14" s="63">
        <v>34684</v>
      </c>
      <c r="F14" s="36" t="s">
        <v>51</v>
      </c>
      <c r="G14" s="36"/>
      <c r="H14" s="22" t="s">
        <v>73</v>
      </c>
      <c r="I14" s="12" t="s">
        <v>73</v>
      </c>
      <c r="J14" s="22" t="s">
        <v>73</v>
      </c>
      <c r="K14" s="14"/>
      <c r="L14" s="129">
        <f t="shared" si="0"/>
        <v>0.0009833333333333335</v>
      </c>
      <c r="M14" s="70">
        <f t="shared" si="1"/>
        <v>42.48</v>
      </c>
      <c r="N14" s="178"/>
      <c r="O14" s="65">
        <f t="shared" si="2"/>
        <v>3.5700000000000065</v>
      </c>
      <c r="P14" s="162">
        <v>36</v>
      </c>
      <c r="Q14" s="9" t="str">
        <f t="shared" si="3"/>
        <v>КМС</v>
      </c>
      <c r="R14" s="6">
        <v>1</v>
      </c>
      <c r="S14" s="40">
        <v>24.96</v>
      </c>
      <c r="T14" s="40"/>
      <c r="U14" s="5"/>
      <c r="V14" s="5"/>
      <c r="W14" s="5"/>
      <c r="X14" s="5"/>
      <c r="Y14" s="12"/>
      <c r="Z14" s="5"/>
      <c r="AA14" s="5"/>
      <c r="AB14" s="5"/>
      <c r="AC14" s="5"/>
      <c r="AD14" s="5"/>
      <c r="AE14" s="5"/>
      <c r="AF14" s="5"/>
      <c r="AG14" s="5"/>
    </row>
    <row r="15" spans="1:33" ht="15.75" customHeight="1">
      <c r="A15" s="9">
        <v>9</v>
      </c>
      <c r="B15" s="12">
        <v>12</v>
      </c>
      <c r="C15" s="12" t="s">
        <v>74</v>
      </c>
      <c r="D15" s="35" t="s">
        <v>84</v>
      </c>
      <c r="E15" s="63">
        <v>35101</v>
      </c>
      <c r="F15" s="36" t="s">
        <v>38</v>
      </c>
      <c r="G15" s="36"/>
      <c r="H15" s="22" t="s">
        <v>85</v>
      </c>
      <c r="I15" s="12" t="s">
        <v>85</v>
      </c>
      <c r="J15" s="22" t="s">
        <v>85</v>
      </c>
      <c r="K15" s="14"/>
      <c r="L15" s="129">
        <f t="shared" si="0"/>
        <v>0.0009864583333333333</v>
      </c>
      <c r="M15" s="70">
        <f t="shared" si="1"/>
        <v>42.615</v>
      </c>
      <c r="N15" s="178"/>
      <c r="O15" s="65">
        <f t="shared" si="2"/>
        <v>3.8399999999999954</v>
      </c>
      <c r="P15" s="162">
        <v>32</v>
      </c>
      <c r="Q15" s="9" t="str">
        <f t="shared" si="3"/>
        <v>КМС</v>
      </c>
      <c r="R15" s="6">
        <v>1</v>
      </c>
      <c r="S15" s="40">
        <v>25.23</v>
      </c>
      <c r="T15" s="40"/>
      <c r="U15" s="5"/>
      <c r="V15" s="5"/>
      <c r="W15" s="5"/>
      <c r="X15" s="5"/>
      <c r="Y15" s="12"/>
      <c r="Z15" s="5"/>
      <c r="AA15" s="5"/>
      <c r="AB15" s="5"/>
      <c r="AC15" s="5"/>
      <c r="AD15" s="5"/>
      <c r="AE15" s="5"/>
      <c r="AF15" s="5"/>
      <c r="AG15" s="5"/>
    </row>
    <row r="16" spans="1:33" ht="15.75" customHeight="1">
      <c r="A16" s="9">
        <v>10</v>
      </c>
      <c r="B16" s="12">
        <v>14</v>
      </c>
      <c r="C16" s="12" t="s">
        <v>71</v>
      </c>
      <c r="D16" s="35" t="s">
        <v>108</v>
      </c>
      <c r="E16" s="63">
        <v>35085</v>
      </c>
      <c r="F16" s="36" t="s">
        <v>38</v>
      </c>
      <c r="G16" s="36" t="s">
        <v>85</v>
      </c>
      <c r="H16" s="22" t="s">
        <v>85</v>
      </c>
      <c r="I16" s="12" t="s">
        <v>163</v>
      </c>
      <c r="J16" s="22" t="s">
        <v>85</v>
      </c>
      <c r="K16" s="14"/>
      <c r="L16" s="129">
        <f t="shared" si="0"/>
        <v>0.0009871527777777778</v>
      </c>
      <c r="M16" s="70">
        <f t="shared" si="1"/>
        <v>42.645</v>
      </c>
      <c r="N16" s="178"/>
      <c r="O16" s="65">
        <f t="shared" si="2"/>
        <v>3.899999999999995</v>
      </c>
      <c r="P16" s="162">
        <v>28</v>
      </c>
      <c r="Q16" s="9" t="str">
        <f t="shared" si="3"/>
        <v>КМС</v>
      </c>
      <c r="R16" s="6">
        <v>1</v>
      </c>
      <c r="S16" s="40">
        <v>25.29</v>
      </c>
      <c r="T16" s="40"/>
      <c r="U16" s="5"/>
      <c r="V16" s="5"/>
      <c r="W16" s="5"/>
      <c r="X16" s="5"/>
      <c r="Y16" s="12"/>
      <c r="Z16" s="5"/>
      <c r="AA16" s="5"/>
      <c r="AB16" s="5"/>
      <c r="AC16" s="5"/>
      <c r="AD16" s="5"/>
      <c r="AE16" s="5"/>
      <c r="AF16" s="5"/>
      <c r="AG16" s="5"/>
    </row>
    <row r="17" spans="1:33" ht="15.75" customHeight="1">
      <c r="A17" s="9">
        <v>11</v>
      </c>
      <c r="B17" s="12">
        <v>2</v>
      </c>
      <c r="C17" s="12" t="s">
        <v>71</v>
      </c>
      <c r="D17" s="35" t="s">
        <v>95</v>
      </c>
      <c r="E17" s="63">
        <v>35005</v>
      </c>
      <c r="F17" s="36" t="s">
        <v>38</v>
      </c>
      <c r="G17" s="36"/>
      <c r="H17" s="22" t="s">
        <v>96</v>
      </c>
      <c r="I17" s="12" t="s">
        <v>96</v>
      </c>
      <c r="J17" s="22" t="s">
        <v>96</v>
      </c>
      <c r="K17" s="14"/>
      <c r="L17" s="129">
        <f t="shared" si="0"/>
        <v>0.0009899305555555555</v>
      </c>
      <c r="M17" s="70">
        <f t="shared" si="1"/>
        <v>42.765</v>
      </c>
      <c r="N17" s="178"/>
      <c r="O17" s="65">
        <f t="shared" si="2"/>
        <v>4.1399999999999935</v>
      </c>
      <c r="P17" s="162">
        <v>24</v>
      </c>
      <c r="Q17" s="9" t="str">
        <f t="shared" si="3"/>
        <v>КМС</v>
      </c>
      <c r="R17" s="6">
        <v>1</v>
      </c>
      <c r="S17" s="40">
        <v>25.53</v>
      </c>
      <c r="T17" s="40"/>
      <c r="U17" s="5"/>
      <c r="V17" s="5"/>
      <c r="W17" s="5"/>
      <c r="X17" s="5"/>
      <c r="Y17" s="12"/>
      <c r="Z17" s="5"/>
      <c r="AA17" s="5"/>
      <c r="AB17" s="5"/>
      <c r="AC17" s="5"/>
      <c r="AD17" s="5"/>
      <c r="AE17" s="5"/>
      <c r="AF17" s="5"/>
      <c r="AG17" s="5"/>
    </row>
    <row r="18" spans="1:33" ht="15.75" customHeight="1">
      <c r="A18" s="9">
        <v>12</v>
      </c>
      <c r="B18" s="12">
        <v>24</v>
      </c>
      <c r="C18" s="12" t="s">
        <v>74</v>
      </c>
      <c r="D18" s="35" t="s">
        <v>104</v>
      </c>
      <c r="E18" s="63">
        <v>34546</v>
      </c>
      <c r="F18" s="36" t="s">
        <v>38</v>
      </c>
      <c r="G18" s="36"/>
      <c r="H18" s="22" t="s">
        <v>73</v>
      </c>
      <c r="I18" s="12" t="s">
        <v>73</v>
      </c>
      <c r="J18" s="22" t="s">
        <v>73</v>
      </c>
      <c r="K18" s="14"/>
      <c r="L18" s="129">
        <f t="shared" si="0"/>
        <v>0.0010031250000000001</v>
      </c>
      <c r="M18" s="70">
        <f t="shared" si="1"/>
        <v>43.335</v>
      </c>
      <c r="N18" s="178"/>
      <c r="O18" s="65">
        <f t="shared" si="2"/>
        <v>5.280000000000006</v>
      </c>
      <c r="P18" s="162">
        <v>21</v>
      </c>
      <c r="Q18" s="9" t="str">
        <f t="shared" si="3"/>
        <v>КМС</v>
      </c>
      <c r="R18" s="6">
        <v>1</v>
      </c>
      <c r="S18" s="40">
        <v>26.67</v>
      </c>
      <c r="T18" s="40"/>
      <c r="U18" s="5"/>
      <c r="V18" s="5"/>
      <c r="W18" s="5"/>
      <c r="X18" s="5"/>
      <c r="Y18" s="12"/>
      <c r="Z18" s="5"/>
      <c r="AA18" s="5"/>
      <c r="AB18" s="5"/>
      <c r="AC18" s="5"/>
      <c r="AD18" s="5"/>
      <c r="AE18" s="5"/>
      <c r="AF18" s="5"/>
      <c r="AG18" s="5"/>
    </row>
    <row r="19" spans="1:33" ht="15.75" customHeight="1">
      <c r="A19" s="9">
        <v>13</v>
      </c>
      <c r="B19" s="12">
        <v>28</v>
      </c>
      <c r="C19" s="12" t="s">
        <v>74</v>
      </c>
      <c r="D19" s="29" t="s">
        <v>105</v>
      </c>
      <c r="E19" s="55">
        <v>34806</v>
      </c>
      <c r="F19" s="12"/>
      <c r="G19" s="12"/>
      <c r="H19" s="22" t="s">
        <v>73</v>
      </c>
      <c r="I19" s="22" t="s">
        <v>73</v>
      </c>
      <c r="J19" s="22" t="s">
        <v>73</v>
      </c>
      <c r="K19" s="14"/>
      <c r="L19" s="129">
        <f t="shared" si="0"/>
        <v>0.001005324074074074</v>
      </c>
      <c r="M19" s="70">
        <f t="shared" si="1"/>
        <v>43.43</v>
      </c>
      <c r="N19" s="178"/>
      <c r="O19" s="65">
        <f t="shared" si="2"/>
        <v>5.469999999999995</v>
      </c>
      <c r="P19" s="162">
        <v>18</v>
      </c>
      <c r="Q19" s="9" t="str">
        <f t="shared" si="3"/>
        <v>КМС</v>
      </c>
      <c r="R19" s="6">
        <v>1</v>
      </c>
      <c r="S19" s="40">
        <v>26.86</v>
      </c>
      <c r="T19" s="40"/>
      <c r="U19" s="5"/>
      <c r="V19" s="5"/>
      <c r="W19" s="5"/>
      <c r="X19" s="5"/>
      <c r="Y19" s="12"/>
      <c r="Z19" s="5"/>
      <c r="AA19" s="5"/>
      <c r="AB19" s="5"/>
      <c r="AC19" s="5"/>
      <c r="AD19" s="5"/>
      <c r="AE19" s="5"/>
      <c r="AF19" s="5"/>
      <c r="AG19" s="5"/>
    </row>
    <row r="20" spans="1:33" ht="15.75" customHeight="1">
      <c r="A20" s="9">
        <v>14</v>
      </c>
      <c r="B20" s="12">
        <v>5</v>
      </c>
      <c r="C20" s="12" t="s">
        <v>74</v>
      </c>
      <c r="D20" s="35" t="s">
        <v>88</v>
      </c>
      <c r="E20" s="63">
        <v>34805</v>
      </c>
      <c r="F20" s="36" t="s">
        <v>38</v>
      </c>
      <c r="G20" s="36"/>
      <c r="H20" s="22" t="s">
        <v>82</v>
      </c>
      <c r="I20" s="12" t="s">
        <v>82</v>
      </c>
      <c r="J20" s="22" t="s">
        <v>82</v>
      </c>
      <c r="K20" s="14"/>
      <c r="L20" s="129">
        <f t="shared" si="0"/>
        <v>0.0010072916666666668</v>
      </c>
      <c r="M20" s="70">
        <f t="shared" si="1"/>
        <v>43.515</v>
      </c>
      <c r="N20" s="178"/>
      <c r="O20" s="65">
        <f t="shared" si="2"/>
        <v>5.640000000000003</v>
      </c>
      <c r="P20" s="162">
        <v>16</v>
      </c>
      <c r="Q20" s="9" t="str">
        <f t="shared" si="3"/>
        <v>КМС</v>
      </c>
      <c r="R20" s="6">
        <v>1</v>
      </c>
      <c r="S20" s="40">
        <v>27.03</v>
      </c>
      <c r="T20" s="40"/>
      <c r="U20" s="5"/>
      <c r="V20" s="5"/>
      <c r="W20" s="5"/>
      <c r="X20" s="5"/>
      <c r="Y20" s="12"/>
      <c r="Z20" s="5"/>
      <c r="AA20" s="5"/>
      <c r="AB20" s="5"/>
      <c r="AC20" s="5"/>
      <c r="AD20" s="5"/>
      <c r="AE20" s="5"/>
      <c r="AF20" s="5"/>
      <c r="AG20" s="5"/>
    </row>
    <row r="21" spans="1:33" ht="15.75" customHeight="1">
      <c r="A21" s="9">
        <v>15</v>
      </c>
      <c r="B21" s="12">
        <v>18</v>
      </c>
      <c r="C21" s="12" t="s">
        <v>71</v>
      </c>
      <c r="D21" s="35" t="s">
        <v>86</v>
      </c>
      <c r="E21" s="63">
        <v>35360</v>
      </c>
      <c r="F21" s="36" t="s">
        <v>38</v>
      </c>
      <c r="G21" s="36"/>
      <c r="H21" s="22" t="s">
        <v>87</v>
      </c>
      <c r="I21" s="12" t="s">
        <v>87</v>
      </c>
      <c r="J21" s="22" t="s">
        <v>87</v>
      </c>
      <c r="K21" s="14"/>
      <c r="L21" s="129">
        <f t="shared" si="0"/>
        <v>0.0010109953703703702</v>
      </c>
      <c r="M21" s="70">
        <f t="shared" si="1"/>
        <v>43.675</v>
      </c>
      <c r="N21" s="178"/>
      <c r="O21" s="65">
        <f t="shared" si="2"/>
        <v>5.959999999999983</v>
      </c>
      <c r="P21" s="162">
        <v>14</v>
      </c>
      <c r="Q21" s="9" t="str">
        <f t="shared" si="3"/>
        <v>КМС</v>
      </c>
      <c r="R21" s="6">
        <v>1</v>
      </c>
      <c r="S21" s="40">
        <v>27.35</v>
      </c>
      <c r="T21" s="40"/>
      <c r="U21" s="5"/>
      <c r="V21" s="5"/>
      <c r="W21" s="5"/>
      <c r="X21" s="5"/>
      <c r="Y21" s="12"/>
      <c r="Z21" s="5"/>
      <c r="AA21" s="5"/>
      <c r="AB21" s="5"/>
      <c r="AC21" s="5"/>
      <c r="AD21" s="5"/>
      <c r="AE21" s="5"/>
      <c r="AF21" s="5"/>
      <c r="AG21" s="5"/>
    </row>
    <row r="22" spans="1:33" ht="15.75" customHeight="1">
      <c r="A22" s="9">
        <v>16</v>
      </c>
      <c r="B22" s="12">
        <v>22</v>
      </c>
      <c r="C22" s="12" t="s">
        <v>71</v>
      </c>
      <c r="D22" s="35" t="s">
        <v>75</v>
      </c>
      <c r="E22" s="63">
        <v>34953</v>
      </c>
      <c r="F22" s="36" t="s">
        <v>38</v>
      </c>
      <c r="G22" s="36"/>
      <c r="H22" s="22" t="s">
        <v>76</v>
      </c>
      <c r="I22" s="12" t="s">
        <v>76</v>
      </c>
      <c r="J22" s="22" t="s">
        <v>76</v>
      </c>
      <c r="K22" s="14"/>
      <c r="L22" s="129">
        <f t="shared" si="0"/>
        <v>0.0010115740740740742</v>
      </c>
      <c r="M22" s="70">
        <f t="shared" si="1"/>
        <v>43.7</v>
      </c>
      <c r="N22" s="178"/>
      <c r="O22" s="65">
        <f t="shared" si="2"/>
        <v>6.0100000000000104</v>
      </c>
      <c r="P22" s="162">
        <v>12</v>
      </c>
      <c r="Q22" s="9" t="str">
        <f t="shared" si="3"/>
        <v>КМС</v>
      </c>
      <c r="R22" s="6">
        <v>1</v>
      </c>
      <c r="S22" s="40">
        <v>27.4</v>
      </c>
      <c r="T22" s="40"/>
      <c r="U22" s="5"/>
      <c r="V22" s="5"/>
      <c r="W22" s="5"/>
      <c r="X22" s="5"/>
      <c r="Y22" s="12"/>
      <c r="Z22" s="5"/>
      <c r="AA22" s="5"/>
      <c r="AB22" s="5"/>
      <c r="AC22" s="5"/>
      <c r="AD22" s="5"/>
      <c r="AE22" s="5"/>
      <c r="AF22" s="5"/>
      <c r="AG22" s="5"/>
    </row>
    <row r="23" spans="1:33" ht="15.75" customHeight="1">
      <c r="A23" s="9">
        <v>17</v>
      </c>
      <c r="B23" s="12">
        <v>4</v>
      </c>
      <c r="C23" s="12" t="s">
        <v>74</v>
      </c>
      <c r="D23" s="35" t="s">
        <v>83</v>
      </c>
      <c r="E23" s="63">
        <v>34590</v>
      </c>
      <c r="F23" s="36" t="s">
        <v>38</v>
      </c>
      <c r="G23" s="36"/>
      <c r="H23" s="22" t="s">
        <v>82</v>
      </c>
      <c r="I23" s="12" t="s">
        <v>82</v>
      </c>
      <c r="J23" s="22" t="s">
        <v>82</v>
      </c>
      <c r="K23" s="14"/>
      <c r="L23" s="129">
        <f t="shared" si="0"/>
        <v>0.0010163194444444445</v>
      </c>
      <c r="M23" s="70">
        <f t="shared" si="1"/>
        <v>43.905</v>
      </c>
      <c r="N23" s="178"/>
      <c r="O23" s="65">
        <f t="shared" si="2"/>
        <v>6.419999999999999</v>
      </c>
      <c r="P23" s="162">
        <v>10</v>
      </c>
      <c r="Q23" s="9" t="str">
        <f t="shared" si="3"/>
        <v>КМС</v>
      </c>
      <c r="R23" s="6">
        <v>1</v>
      </c>
      <c r="S23" s="40">
        <v>27.81</v>
      </c>
      <c r="T23" s="40"/>
      <c r="U23" s="5"/>
      <c r="V23" s="5"/>
      <c r="W23" s="5"/>
      <c r="X23" s="5"/>
      <c r="Y23" s="12"/>
      <c r="Z23" s="5"/>
      <c r="AA23" s="5"/>
      <c r="AB23" s="5"/>
      <c r="AC23" s="5"/>
      <c r="AD23" s="5"/>
      <c r="AE23" s="5"/>
      <c r="AF23" s="5"/>
      <c r="AG23" s="5"/>
    </row>
    <row r="24" spans="1:33" ht="15.75" customHeight="1">
      <c r="A24" s="9">
        <v>18</v>
      </c>
      <c r="B24" s="12">
        <v>8</v>
      </c>
      <c r="C24" s="12" t="s">
        <v>71</v>
      </c>
      <c r="D24" s="35" t="s">
        <v>81</v>
      </c>
      <c r="E24" s="63">
        <v>35218</v>
      </c>
      <c r="F24" s="36" t="s">
        <v>38</v>
      </c>
      <c r="G24" s="36"/>
      <c r="H24" s="22" t="s">
        <v>82</v>
      </c>
      <c r="I24" s="12" t="s">
        <v>82</v>
      </c>
      <c r="J24" s="22" t="s">
        <v>82</v>
      </c>
      <c r="K24" s="14"/>
      <c r="L24" s="129">
        <f t="shared" si="0"/>
        <v>0.0010327546296296298</v>
      </c>
      <c r="M24" s="70">
        <f t="shared" si="1"/>
        <v>44.615</v>
      </c>
      <c r="N24" s="178"/>
      <c r="O24" s="65">
        <f t="shared" si="2"/>
        <v>7.840000000000009</v>
      </c>
      <c r="P24" s="162">
        <v>8</v>
      </c>
      <c r="Q24" s="9" t="str">
        <f t="shared" si="3"/>
        <v>КМС</v>
      </c>
      <c r="R24" s="6">
        <v>1</v>
      </c>
      <c r="S24" s="40">
        <v>29.23</v>
      </c>
      <c r="T24" s="40"/>
      <c r="U24" s="5"/>
      <c r="V24" s="5"/>
      <c r="W24" s="5"/>
      <c r="X24" s="5"/>
      <c r="Y24" s="12"/>
      <c r="Z24" s="5"/>
      <c r="AA24" s="5"/>
      <c r="AB24" s="5"/>
      <c r="AC24" s="5"/>
      <c r="AD24" s="5"/>
      <c r="AE24" s="5"/>
      <c r="AF24" s="5"/>
      <c r="AG24" s="5"/>
    </row>
    <row r="25" spans="1:33" ht="15.75" customHeight="1">
      <c r="A25" s="9">
        <v>19</v>
      </c>
      <c r="B25" s="12">
        <v>3</v>
      </c>
      <c r="C25" s="12" t="s">
        <v>71</v>
      </c>
      <c r="D25" s="35" t="s">
        <v>79</v>
      </c>
      <c r="E25" s="63">
        <v>35010</v>
      </c>
      <c r="F25" s="36" t="s">
        <v>38</v>
      </c>
      <c r="G25" s="36"/>
      <c r="H25" s="22" t="s">
        <v>80</v>
      </c>
      <c r="I25" s="12" t="s">
        <v>80</v>
      </c>
      <c r="J25" s="22" t="s">
        <v>80</v>
      </c>
      <c r="K25" s="14"/>
      <c r="L25" s="129">
        <f t="shared" si="0"/>
        <v>0.0010364583333333332</v>
      </c>
      <c r="M25" s="70">
        <f t="shared" si="1"/>
        <v>44.775</v>
      </c>
      <c r="N25" s="178"/>
      <c r="O25" s="65">
        <f t="shared" si="2"/>
        <v>8.159999999999988</v>
      </c>
      <c r="P25" s="162">
        <v>6</v>
      </c>
      <c r="Q25" s="9" t="str">
        <f t="shared" si="3"/>
        <v>I разр.</v>
      </c>
      <c r="R25" s="6">
        <v>1</v>
      </c>
      <c r="S25" s="40">
        <v>29.55</v>
      </c>
      <c r="T25" s="40"/>
      <c r="U25" s="5"/>
      <c r="V25" s="5"/>
      <c r="W25" s="5"/>
      <c r="X25" s="5"/>
      <c r="Y25" s="12"/>
      <c r="Z25" s="5"/>
      <c r="AA25" s="5"/>
      <c r="AB25" s="5"/>
      <c r="AC25" s="5"/>
      <c r="AD25" s="5"/>
      <c r="AE25" s="5"/>
      <c r="AF25" s="5"/>
      <c r="AG25" s="5"/>
    </row>
    <row r="26" spans="1:33" ht="15.75" customHeight="1">
      <c r="A26" s="9">
        <v>20</v>
      </c>
      <c r="B26" s="12">
        <v>20</v>
      </c>
      <c r="C26" s="12" t="s">
        <v>74</v>
      </c>
      <c r="D26" s="35" t="s">
        <v>77</v>
      </c>
      <c r="E26" s="63">
        <v>34811</v>
      </c>
      <c r="F26" s="36" t="s">
        <v>50</v>
      </c>
      <c r="G26" s="36"/>
      <c r="H26" s="22" t="s">
        <v>78</v>
      </c>
      <c r="I26" s="12" t="s">
        <v>78</v>
      </c>
      <c r="J26" s="22" t="s">
        <v>78</v>
      </c>
      <c r="K26" s="14"/>
      <c r="L26" s="129">
        <f t="shared" si="0"/>
        <v>0.0010587962962962964</v>
      </c>
      <c r="M26" s="70">
        <f t="shared" si="1"/>
        <v>45.74</v>
      </c>
      <c r="N26" s="178"/>
      <c r="O26" s="65">
        <f t="shared" si="2"/>
        <v>10.090000000000005</v>
      </c>
      <c r="P26" s="162">
        <v>5</v>
      </c>
      <c r="Q26" s="9" t="str">
        <f t="shared" si="3"/>
        <v>I разр.</v>
      </c>
      <c r="R26" s="6">
        <v>1</v>
      </c>
      <c r="S26" s="40">
        <v>31.48</v>
      </c>
      <c r="T26" s="40"/>
      <c r="U26" s="5"/>
      <c r="V26" s="5"/>
      <c r="W26" s="5"/>
      <c r="X26" s="5"/>
      <c r="Y26" s="12"/>
      <c r="Z26" s="5"/>
      <c r="AA26" s="5"/>
      <c r="AB26" s="5"/>
      <c r="AC26" s="5"/>
      <c r="AD26" s="5"/>
      <c r="AE26" s="5"/>
      <c r="AF26" s="5"/>
      <c r="AG26" s="5"/>
    </row>
    <row r="27" spans="1:33" ht="15.75" customHeight="1">
      <c r="A27" s="9">
        <v>21</v>
      </c>
      <c r="B27" s="12">
        <v>7</v>
      </c>
      <c r="C27" s="12" t="s">
        <v>71</v>
      </c>
      <c r="D27" s="35" t="s">
        <v>98</v>
      </c>
      <c r="E27" s="63">
        <v>35176</v>
      </c>
      <c r="F27" s="36" t="s">
        <v>38</v>
      </c>
      <c r="G27" s="36"/>
      <c r="H27" s="22" t="s">
        <v>82</v>
      </c>
      <c r="I27" s="12" t="s">
        <v>82</v>
      </c>
      <c r="J27" s="22" t="s">
        <v>82</v>
      </c>
      <c r="K27" s="14"/>
      <c r="L27" s="129">
        <f t="shared" si="0"/>
        <v>0.0010702546296296296</v>
      </c>
      <c r="M27" s="70">
        <f t="shared" si="1"/>
        <v>46.235</v>
      </c>
      <c r="N27" s="178"/>
      <c r="O27" s="65">
        <f t="shared" si="2"/>
        <v>11.07999999999999</v>
      </c>
      <c r="P27" s="162">
        <v>4</v>
      </c>
      <c r="Q27" s="9" t="str">
        <f t="shared" si="3"/>
        <v>I разр.</v>
      </c>
      <c r="R27" s="6">
        <v>1</v>
      </c>
      <c r="S27" s="40">
        <v>32.47</v>
      </c>
      <c r="T27" s="40"/>
      <c r="U27" s="5"/>
      <c r="V27" s="5"/>
      <c r="W27" s="5"/>
      <c r="X27" s="5"/>
      <c r="Y27" s="12"/>
      <c r="Z27" s="5"/>
      <c r="AA27" s="5"/>
      <c r="AB27" s="5"/>
      <c r="AC27" s="5"/>
      <c r="AD27" s="5"/>
      <c r="AE27" s="5"/>
      <c r="AF27" s="5"/>
      <c r="AG27" s="5"/>
    </row>
    <row r="28" spans="1:33" ht="15.75" customHeight="1">
      <c r="A28" s="9">
        <v>22</v>
      </c>
      <c r="B28" s="12">
        <v>19</v>
      </c>
      <c r="C28" s="12" t="s">
        <v>74</v>
      </c>
      <c r="D28" s="35" t="s">
        <v>117</v>
      </c>
      <c r="E28" s="63">
        <v>35175</v>
      </c>
      <c r="F28" s="36" t="s">
        <v>38</v>
      </c>
      <c r="G28" s="36"/>
      <c r="H28" s="22" t="s">
        <v>78</v>
      </c>
      <c r="I28" s="12" t="s">
        <v>78</v>
      </c>
      <c r="J28" s="22" t="s">
        <v>78</v>
      </c>
      <c r="K28" s="14"/>
      <c r="L28" s="129">
        <f t="shared" si="0"/>
        <v>0.0010721064814814814</v>
      </c>
      <c r="M28" s="70">
        <f t="shared" si="1"/>
        <v>46.315</v>
      </c>
      <c r="N28" s="178"/>
      <c r="O28" s="65">
        <f t="shared" si="2"/>
        <v>11.239999999999988</v>
      </c>
      <c r="P28" s="162">
        <v>3</v>
      </c>
      <c r="Q28" s="9" t="str">
        <f t="shared" si="3"/>
        <v>I разр.</v>
      </c>
      <c r="R28" s="6">
        <v>1</v>
      </c>
      <c r="S28" s="40">
        <v>32.63</v>
      </c>
      <c r="T28" s="40"/>
      <c r="U28" s="5"/>
      <c r="V28" s="5"/>
      <c r="W28" s="5"/>
      <c r="X28" s="5"/>
      <c r="Y28" s="12"/>
      <c r="Z28" s="5"/>
      <c r="AA28" s="5"/>
      <c r="AB28" s="5"/>
      <c r="AC28" s="5"/>
      <c r="AD28" s="5"/>
      <c r="AE28" s="5"/>
      <c r="AF28" s="5"/>
      <c r="AG28" s="5"/>
    </row>
    <row r="29" spans="1:33" ht="15.75" customHeight="1">
      <c r="A29" s="9">
        <v>23</v>
      </c>
      <c r="B29" s="12">
        <v>10</v>
      </c>
      <c r="C29" s="12" t="s">
        <v>71</v>
      </c>
      <c r="D29" s="35" t="s">
        <v>93</v>
      </c>
      <c r="E29" s="63">
        <v>34711</v>
      </c>
      <c r="F29" s="36" t="s">
        <v>38</v>
      </c>
      <c r="G29" s="36"/>
      <c r="H29" s="22" t="s">
        <v>82</v>
      </c>
      <c r="I29" s="12" t="s">
        <v>82</v>
      </c>
      <c r="J29" s="22" t="s">
        <v>82</v>
      </c>
      <c r="K29" s="14"/>
      <c r="L29" s="129">
        <f t="shared" si="0"/>
        <v>0.0010761574074074072</v>
      </c>
      <c r="M29" s="70">
        <f t="shared" si="1"/>
        <v>46.49</v>
      </c>
      <c r="N29" s="178"/>
      <c r="O29" s="65">
        <f t="shared" si="2"/>
        <v>11.589999999999977</v>
      </c>
      <c r="P29" s="162">
        <v>2</v>
      </c>
      <c r="Q29" s="9" t="str">
        <f t="shared" si="3"/>
        <v>I разр.</v>
      </c>
      <c r="R29" s="6">
        <v>1</v>
      </c>
      <c r="S29" s="40">
        <v>32.98</v>
      </c>
      <c r="T29" s="40"/>
      <c r="U29" s="5"/>
      <c r="V29" s="5"/>
      <c r="W29" s="5"/>
      <c r="X29" s="5"/>
      <c r="Y29" s="12"/>
      <c r="Z29" s="5"/>
      <c r="AA29" s="5"/>
      <c r="AB29" s="5"/>
      <c r="AC29" s="5"/>
      <c r="AD29" s="5"/>
      <c r="AE29" s="5"/>
      <c r="AF29" s="5"/>
      <c r="AG29" s="5"/>
    </row>
    <row r="30" spans="1:33" ht="15.75" customHeight="1">
      <c r="A30" s="9">
        <v>24</v>
      </c>
      <c r="B30" s="12">
        <v>29</v>
      </c>
      <c r="C30" s="12" t="s">
        <v>74</v>
      </c>
      <c r="D30" s="35" t="s">
        <v>99</v>
      </c>
      <c r="E30" s="63">
        <v>34566</v>
      </c>
      <c r="F30" s="36" t="s">
        <v>49</v>
      </c>
      <c r="G30" s="36"/>
      <c r="H30" s="22" t="s">
        <v>100</v>
      </c>
      <c r="I30" s="12" t="s">
        <v>100</v>
      </c>
      <c r="J30" s="22" t="s">
        <v>100</v>
      </c>
      <c r="K30" s="14"/>
      <c r="L30" s="129">
        <f t="shared" si="0"/>
        <v>0.0011892361111111112</v>
      </c>
      <c r="M30" s="70">
        <f t="shared" si="1"/>
        <v>51.375</v>
      </c>
      <c r="N30" s="178"/>
      <c r="O30" s="65">
        <f t="shared" si="2"/>
        <v>21.360000000000003</v>
      </c>
      <c r="P30" s="162">
        <v>1</v>
      </c>
      <c r="Q30" s="9" t="str">
        <f t="shared" si="3"/>
        <v>III разр.</v>
      </c>
      <c r="R30" s="6">
        <v>1</v>
      </c>
      <c r="S30" s="40">
        <v>42.75</v>
      </c>
      <c r="T30" s="40"/>
      <c r="U30" s="5"/>
      <c r="V30" s="5"/>
      <c r="W30" s="5"/>
      <c r="X30" s="5"/>
      <c r="Y30" s="12"/>
      <c r="Z30" s="5"/>
      <c r="AA30" s="5"/>
      <c r="AB30" s="5"/>
      <c r="AC30" s="5"/>
      <c r="AD30" s="5"/>
      <c r="AE30" s="5"/>
      <c r="AF30" s="5"/>
      <c r="AG30" s="5"/>
    </row>
    <row r="31" spans="1:33" ht="15.75" customHeight="1">
      <c r="A31" s="9">
        <v>25</v>
      </c>
      <c r="B31" s="12">
        <v>30</v>
      </c>
      <c r="C31" s="12" t="s">
        <v>71</v>
      </c>
      <c r="D31" s="35" t="s">
        <v>102</v>
      </c>
      <c r="E31" s="63">
        <v>34904</v>
      </c>
      <c r="F31" s="36" t="s">
        <v>49</v>
      </c>
      <c r="G31" s="36"/>
      <c r="H31" s="22" t="s">
        <v>100</v>
      </c>
      <c r="I31" s="12" t="s">
        <v>100</v>
      </c>
      <c r="J31" s="22" t="s">
        <v>100</v>
      </c>
      <c r="K31" s="14"/>
      <c r="L31" s="129">
        <f t="shared" si="0"/>
        <v>0.0012113425925925926</v>
      </c>
      <c r="M31" s="70">
        <f t="shared" si="1"/>
        <v>52.33</v>
      </c>
      <c r="N31" s="178"/>
      <c r="O31" s="65">
        <f t="shared" si="2"/>
        <v>23.27</v>
      </c>
      <c r="P31" s="162"/>
      <c r="Q31" s="9" t="str">
        <f t="shared" si="3"/>
        <v>III разр.</v>
      </c>
      <c r="R31" s="6">
        <v>1</v>
      </c>
      <c r="S31" s="40">
        <v>44.66</v>
      </c>
      <c r="T31" s="40"/>
      <c r="U31" s="5"/>
      <c r="V31" s="5"/>
      <c r="W31" s="5"/>
      <c r="X31" s="5"/>
      <c r="Y31" s="12"/>
      <c r="Z31" s="5"/>
      <c r="AA31" s="5"/>
      <c r="AB31" s="5"/>
      <c r="AC31" s="5"/>
      <c r="AD31" s="5"/>
      <c r="AE31" s="5"/>
      <c r="AF31" s="5"/>
      <c r="AG31" s="5"/>
    </row>
    <row r="32" spans="1:33" ht="15.75" customHeight="1">
      <c r="A32" s="9"/>
      <c r="B32" s="12">
        <v>32</v>
      </c>
      <c r="C32" s="12" t="s">
        <v>71</v>
      </c>
      <c r="D32" s="35" t="s">
        <v>101</v>
      </c>
      <c r="E32" s="63">
        <v>34628</v>
      </c>
      <c r="F32" s="36" t="s">
        <v>38</v>
      </c>
      <c r="G32" s="36"/>
      <c r="H32" s="22" t="s">
        <v>87</v>
      </c>
      <c r="I32" s="12" t="s">
        <v>87</v>
      </c>
      <c r="J32" s="22" t="s">
        <v>87</v>
      </c>
      <c r="K32" s="14"/>
      <c r="L32" s="129" t="s">
        <v>62</v>
      </c>
      <c r="M32" s="70" t="e">
        <f t="shared" si="1"/>
        <v>#VALUE!</v>
      </c>
      <c r="N32" s="178"/>
      <c r="O32" s="65"/>
      <c r="P32" s="162"/>
      <c r="Q32" s="9">
        <f t="shared" si="3"/>
      </c>
      <c r="R32" s="6"/>
      <c r="S32" s="40"/>
      <c r="T32" s="40"/>
      <c r="U32" s="5"/>
      <c r="V32" s="5"/>
      <c r="W32" s="5"/>
      <c r="X32" s="5"/>
      <c r="Y32" s="12"/>
      <c r="Z32" s="5"/>
      <c r="AA32" s="5"/>
      <c r="AB32" s="5"/>
      <c r="AC32" s="5"/>
      <c r="AD32" s="5"/>
      <c r="AE32" s="5"/>
      <c r="AF32" s="5"/>
      <c r="AG32" s="5"/>
    </row>
    <row r="33" spans="1:33" ht="16.5" customHeight="1" thickBot="1">
      <c r="A33" s="71"/>
      <c r="B33" s="72"/>
      <c r="C33" s="72"/>
      <c r="D33" s="77"/>
      <c r="E33" s="137"/>
      <c r="F33" s="72"/>
      <c r="G33" s="72"/>
      <c r="H33" s="78"/>
      <c r="I33" s="72"/>
      <c r="J33" s="76"/>
      <c r="K33" s="138"/>
      <c r="L33" s="143"/>
      <c r="M33" s="80"/>
      <c r="N33" s="80"/>
      <c r="O33" s="133"/>
      <c r="P33" s="158"/>
      <c r="Q33" s="71"/>
      <c r="R33" s="6"/>
      <c r="S33" s="40"/>
      <c r="T33" s="40"/>
      <c r="U33" s="5"/>
      <c r="V33" s="5"/>
      <c r="W33" s="5"/>
      <c r="X33" s="5"/>
      <c r="Y33" s="12"/>
      <c r="Z33" s="5"/>
      <c r="AA33" s="5"/>
      <c r="AB33" s="5"/>
      <c r="AC33" s="5"/>
      <c r="AD33" s="5"/>
      <c r="AE33" s="5"/>
      <c r="AF33" s="5"/>
      <c r="AG33" s="5"/>
    </row>
    <row r="34" spans="12:16" ht="13.5" thickTop="1">
      <c r="L34" s="97"/>
      <c r="M34" s="98"/>
      <c r="N34" s="98"/>
      <c r="O34" s="99"/>
      <c r="P34" s="165"/>
    </row>
    <row r="36" spans="2:12" ht="15" customHeight="1">
      <c r="B36" s="154" t="s">
        <v>207</v>
      </c>
      <c r="D36" s="149"/>
      <c r="E36" s="149"/>
      <c r="F36" s="149"/>
      <c r="G36" s="153" t="s">
        <v>46</v>
      </c>
      <c r="H36" s="153"/>
      <c r="L36" s="153" t="s">
        <v>208</v>
      </c>
    </row>
    <row r="37" spans="2:12" ht="15" customHeight="1">
      <c r="B37" s="154" t="s">
        <v>211</v>
      </c>
      <c r="D37" s="150"/>
      <c r="E37" s="151"/>
      <c r="F37" s="152"/>
      <c r="G37" s="153" t="s">
        <v>47</v>
      </c>
      <c r="H37" s="153"/>
      <c r="I37" s="146" t="s">
        <v>37</v>
      </c>
      <c r="L37" s="153" t="s">
        <v>54</v>
      </c>
    </row>
    <row r="38" spans="7:12" ht="15" customHeight="1">
      <c r="G38" s="153" t="s">
        <v>48</v>
      </c>
      <c r="H38" s="153"/>
      <c r="L38" s="153" t="s">
        <v>209</v>
      </c>
    </row>
    <row r="44" spans="1:17" ht="12.75">
      <c r="A44" s="203" t="s">
        <v>53</v>
      </c>
      <c r="B44" s="203"/>
      <c r="C44" s="203"/>
      <c r="D44" s="203"/>
      <c r="K44" s="220" t="s">
        <v>161</v>
      </c>
      <c r="L44" s="220"/>
      <c r="M44" s="220"/>
      <c r="N44" s="220"/>
      <c r="O44" s="220"/>
      <c r="P44" s="220"/>
      <c r="Q44" s="220"/>
    </row>
  </sheetData>
  <sheetProtection/>
  <mergeCells count="8">
    <mergeCell ref="A44:D44"/>
    <mergeCell ref="C5:J5"/>
    <mergeCell ref="A2:Q2"/>
    <mergeCell ref="A3:Q3"/>
    <mergeCell ref="A4:D4"/>
    <mergeCell ref="J4:Q4"/>
    <mergeCell ref="K44:Q44"/>
    <mergeCell ref="L5:O5"/>
  </mergeCells>
  <printOptions/>
  <pageMargins left="0.1968503937007874" right="0.1968503937007874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2:AL45"/>
  <sheetViews>
    <sheetView tabSelected="1" view="pageBreakPreview" zoomScale="160" zoomScaleSheetLayoutView="160" zoomScalePageLayoutView="0" workbookViewId="0" topLeftCell="A7">
      <selection activeCell="H4" sqref="H4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0.7109375" style="1" customWidth="1"/>
    <col min="5" max="5" width="7.421875" style="1" hidden="1" customWidth="1"/>
    <col min="6" max="6" width="9.28125" style="1" customWidth="1"/>
    <col min="7" max="7" width="23.8515625" style="1" hidden="1" customWidth="1"/>
    <col min="8" max="8" width="25.28125" style="1" customWidth="1"/>
    <col min="9" max="9" width="17.7109375" style="1" hidden="1" customWidth="1"/>
    <col min="10" max="10" width="14.140625" style="1" hidden="1" customWidth="1"/>
    <col min="11" max="11" width="0.71875" style="1" hidden="1" customWidth="1"/>
    <col min="12" max="12" width="9.00390625" style="1" customWidth="1"/>
    <col min="13" max="13" width="0.13671875" style="1" customWidth="1"/>
    <col min="14" max="14" width="6.421875" style="1" customWidth="1"/>
    <col min="15" max="15" width="6.421875" style="159" customWidth="1"/>
    <col min="16" max="16" width="7.8515625" style="177" customWidth="1"/>
    <col min="17" max="17" width="4.140625" style="1" customWidth="1"/>
    <col min="18" max="18" width="7.28125" style="1" customWidth="1"/>
    <col min="19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ht="12.75"/>
    <row r="2" spans="1:16" ht="26.25" customHeight="1">
      <c r="A2" s="212" t="str">
        <f>N_sor1</f>
        <v>I этап Кубка СКР среди юниоров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30" customHeight="1">
      <c r="A3" s="212" t="str">
        <f>N_sor2</f>
        <v>по конькобежному спорту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7" ht="28.5" customHeight="1">
      <c r="A4" s="207" t="s">
        <v>23</v>
      </c>
      <c r="B4" s="207"/>
      <c r="C4" s="207"/>
      <c r="D4" s="207"/>
      <c r="E4" s="145"/>
      <c r="F4" s="145"/>
      <c r="G4" s="145"/>
      <c r="H4" s="145"/>
      <c r="I4" s="145"/>
      <c r="J4" s="225" t="str">
        <f>D_d3</f>
        <v>13 октября 2013г.</v>
      </c>
      <c r="K4" s="226"/>
      <c r="L4" s="222" t="s">
        <v>210</v>
      </c>
      <c r="M4" s="222"/>
      <c r="N4" s="222"/>
      <c r="O4" s="222"/>
      <c r="P4" s="222"/>
      <c r="Q4" s="226"/>
    </row>
    <row r="5" spans="2:38" ht="32.25" customHeight="1">
      <c r="B5" s="34"/>
      <c r="C5" s="215" t="str">
        <f>N_un</f>
        <v>Юниоры</v>
      </c>
      <c r="D5" s="215"/>
      <c r="E5" s="215"/>
      <c r="F5" s="215"/>
      <c r="G5" s="215"/>
      <c r="H5" s="215"/>
      <c r="I5" s="215"/>
      <c r="J5" s="215"/>
      <c r="K5" s="34"/>
      <c r="L5" s="204" t="s">
        <v>58</v>
      </c>
      <c r="M5" s="204"/>
      <c r="N5" s="204"/>
      <c r="O5" s="204"/>
      <c r="P5" s="175"/>
      <c r="Q5" s="4"/>
      <c r="R5" s="5" t="s">
        <v>34</v>
      </c>
      <c r="S5" s="5" t="s">
        <v>35</v>
      </c>
      <c r="V5" s="5"/>
      <c r="W5" s="5"/>
      <c r="X5" s="1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thickBot="1">
      <c r="A6" s="2" t="s">
        <v>4</v>
      </c>
      <c r="B6" s="2" t="s">
        <v>0</v>
      </c>
      <c r="C6" s="20" t="s">
        <v>6</v>
      </c>
      <c r="D6" s="2" t="s">
        <v>2</v>
      </c>
      <c r="E6" s="2"/>
      <c r="F6" s="2" t="s">
        <v>1</v>
      </c>
      <c r="G6" s="2"/>
      <c r="H6" s="2" t="s">
        <v>52</v>
      </c>
      <c r="I6" s="2"/>
      <c r="J6" s="2" t="s">
        <v>7</v>
      </c>
      <c r="K6" s="2"/>
      <c r="L6" s="21" t="s">
        <v>3</v>
      </c>
      <c r="M6" s="21" t="s">
        <v>8</v>
      </c>
      <c r="N6" s="21" t="s">
        <v>12</v>
      </c>
      <c r="O6" s="2" t="s">
        <v>8</v>
      </c>
      <c r="P6" s="176" t="s">
        <v>5</v>
      </c>
      <c r="Q6" s="4"/>
      <c r="R6" s="40"/>
      <c r="S6" s="40"/>
      <c r="V6" s="5"/>
      <c r="W6" s="5"/>
      <c r="X6" s="1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5" customHeight="1" thickTop="1">
      <c r="A7" s="59">
        <v>1</v>
      </c>
      <c r="B7" s="115">
        <v>136</v>
      </c>
      <c r="C7" s="115" t="s">
        <v>74</v>
      </c>
      <c r="D7" s="118" t="s">
        <v>153</v>
      </c>
      <c r="E7" s="119">
        <v>34573</v>
      </c>
      <c r="F7" s="115" t="s">
        <v>51</v>
      </c>
      <c r="G7" s="115"/>
      <c r="H7" s="141" t="s">
        <v>154</v>
      </c>
      <c r="I7" s="116" t="s">
        <v>154</v>
      </c>
      <c r="J7" s="141" t="s">
        <v>154</v>
      </c>
      <c r="K7" s="116"/>
      <c r="L7" s="126">
        <f>(Q7*60+R7)/86400</f>
        <v>0.0008392361111111111</v>
      </c>
      <c r="M7" s="124">
        <f>ROUNDDOWN(L7*86400/2,3)</f>
        <v>36.255</v>
      </c>
      <c r="N7" s="127">
        <f>(L7-L$7)*86400</f>
        <v>0</v>
      </c>
      <c r="O7" s="162">
        <v>100</v>
      </c>
      <c r="P7" s="115" t="s">
        <v>51</v>
      </c>
      <c r="Q7" s="4">
        <v>1</v>
      </c>
      <c r="R7" s="40">
        <v>12.51</v>
      </c>
      <c r="S7" s="40"/>
      <c r="U7" s="162">
        <v>100</v>
      </c>
      <c r="V7" s="5"/>
      <c r="W7" s="5"/>
      <c r="X7" s="12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5" customHeight="1">
      <c r="A8" s="9">
        <v>2</v>
      </c>
      <c r="B8" s="12">
        <v>137</v>
      </c>
      <c r="C8" s="12" t="s">
        <v>71</v>
      </c>
      <c r="D8" s="35" t="s">
        <v>155</v>
      </c>
      <c r="E8" s="63"/>
      <c r="F8" s="36" t="s">
        <v>51</v>
      </c>
      <c r="G8" s="36"/>
      <c r="H8" s="23" t="s">
        <v>154</v>
      </c>
      <c r="I8" s="23"/>
      <c r="J8" s="23" t="s">
        <v>154</v>
      </c>
      <c r="K8" s="13"/>
      <c r="L8" s="129">
        <f>(Q8*60+R8)/86400</f>
        <v>0.0008575231481481482</v>
      </c>
      <c r="M8" s="70">
        <f>ROUNDDOWN(L8*86400/2,3)</f>
        <v>37.045</v>
      </c>
      <c r="N8" s="65">
        <f>(L8-L$7)*86400</f>
        <v>1.5799999999999998</v>
      </c>
      <c r="O8" s="162">
        <v>80</v>
      </c>
      <c r="P8" s="12" t="s">
        <v>51</v>
      </c>
      <c r="Q8" s="4">
        <v>1</v>
      </c>
      <c r="R8" s="40">
        <v>14.09</v>
      </c>
      <c r="S8" s="40"/>
      <c r="U8" s="162">
        <v>80</v>
      </c>
      <c r="V8" s="5"/>
      <c r="W8" s="5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" customHeight="1">
      <c r="A9" s="9">
        <v>3</v>
      </c>
      <c r="B9" s="12">
        <v>116</v>
      </c>
      <c r="C9" s="12" t="s">
        <v>71</v>
      </c>
      <c r="D9" s="35" t="s">
        <v>148</v>
      </c>
      <c r="E9" s="63">
        <v>35265</v>
      </c>
      <c r="F9" s="36" t="s">
        <v>38</v>
      </c>
      <c r="G9" s="36"/>
      <c r="H9" s="23" t="s">
        <v>85</v>
      </c>
      <c r="I9" s="23" t="s">
        <v>85</v>
      </c>
      <c r="J9" s="23" t="s">
        <v>85</v>
      </c>
      <c r="K9" s="13"/>
      <c r="L9" s="129">
        <f>(Q9*60+R9)/86400</f>
        <v>0.0008608796296296296</v>
      </c>
      <c r="M9" s="70">
        <f>ROUNDDOWN(L9*86400/2,3)</f>
        <v>37.19</v>
      </c>
      <c r="N9" s="65">
        <f aca="true" t="shared" si="0" ref="N9:N33">(L9-L$7)*86400</f>
        <v>1.869999999999998</v>
      </c>
      <c r="O9" s="162">
        <v>70</v>
      </c>
      <c r="P9" s="12" t="s">
        <v>51</v>
      </c>
      <c r="Q9" s="4">
        <v>1</v>
      </c>
      <c r="R9" s="40">
        <v>14.38</v>
      </c>
      <c r="S9" s="40"/>
      <c r="U9" s="162">
        <v>70</v>
      </c>
      <c r="V9" s="5"/>
      <c r="W9" s="5"/>
      <c r="X9" s="1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5" customHeight="1">
      <c r="A10" s="9">
        <v>4</v>
      </c>
      <c r="B10" s="12">
        <v>126</v>
      </c>
      <c r="C10" s="12" t="s">
        <v>74</v>
      </c>
      <c r="D10" s="35" t="s">
        <v>156</v>
      </c>
      <c r="E10" s="63">
        <v>35088</v>
      </c>
      <c r="F10" s="36" t="s">
        <v>51</v>
      </c>
      <c r="G10" s="36"/>
      <c r="H10" s="23" t="s">
        <v>73</v>
      </c>
      <c r="I10" s="23" t="s">
        <v>73</v>
      </c>
      <c r="J10" s="23" t="s">
        <v>73</v>
      </c>
      <c r="K10" s="13"/>
      <c r="L10" s="129">
        <f>(Q10*60+R10)/86400</f>
        <v>0.0008615740740740741</v>
      </c>
      <c r="M10" s="70">
        <f>ROUNDDOWN(L10*86400/2,3)</f>
        <v>37.22</v>
      </c>
      <c r="N10" s="65">
        <f t="shared" si="0"/>
        <v>1.9299999999999977</v>
      </c>
      <c r="O10" s="162">
        <v>60</v>
      </c>
      <c r="P10" s="12" t="s">
        <v>51</v>
      </c>
      <c r="Q10" s="4">
        <v>1</v>
      </c>
      <c r="R10" s="40">
        <v>14.44</v>
      </c>
      <c r="S10" s="40"/>
      <c r="U10" s="162">
        <v>60</v>
      </c>
      <c r="V10" s="5"/>
      <c r="W10" s="5"/>
      <c r="X10" s="12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5" customHeight="1">
      <c r="A11" s="9">
        <v>5</v>
      </c>
      <c r="B11" s="12">
        <v>119</v>
      </c>
      <c r="C11" s="12" t="s">
        <v>71</v>
      </c>
      <c r="D11" s="35" t="s">
        <v>147</v>
      </c>
      <c r="E11" s="63">
        <v>35263</v>
      </c>
      <c r="F11" s="36" t="s">
        <v>38</v>
      </c>
      <c r="G11" s="36" t="s">
        <v>85</v>
      </c>
      <c r="H11" s="23" t="s">
        <v>85</v>
      </c>
      <c r="I11" s="23" t="s">
        <v>163</v>
      </c>
      <c r="J11" s="23" t="s">
        <v>85</v>
      </c>
      <c r="K11" s="13"/>
      <c r="L11" s="129">
        <f>(Q11*60+R11)/86400</f>
        <v>0.0008630787037037036</v>
      </c>
      <c r="M11" s="70">
        <f>ROUNDDOWN(L11*86400/2,3)</f>
        <v>37.285</v>
      </c>
      <c r="N11" s="65">
        <f t="shared" si="0"/>
        <v>2.0599999999999876</v>
      </c>
      <c r="O11" s="162">
        <v>50</v>
      </c>
      <c r="P11" s="12" t="s">
        <v>51</v>
      </c>
      <c r="Q11" s="4">
        <v>1</v>
      </c>
      <c r="R11" s="40">
        <v>14.57</v>
      </c>
      <c r="S11" s="40"/>
      <c r="U11" s="162">
        <v>50</v>
      </c>
      <c r="V11" s="5"/>
      <c r="W11" s="5"/>
      <c r="X11" s="1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5" customHeight="1">
      <c r="A12" s="9">
        <v>6</v>
      </c>
      <c r="B12" s="12">
        <v>117</v>
      </c>
      <c r="C12" s="12" t="s">
        <v>74</v>
      </c>
      <c r="D12" s="35" t="s">
        <v>138</v>
      </c>
      <c r="E12" s="63">
        <v>35307</v>
      </c>
      <c r="F12" s="36" t="s">
        <v>38</v>
      </c>
      <c r="G12" s="36"/>
      <c r="H12" s="23" t="s">
        <v>85</v>
      </c>
      <c r="I12" s="23" t="s">
        <v>85</v>
      </c>
      <c r="J12" s="23" t="s">
        <v>85</v>
      </c>
      <c r="K12" s="13"/>
      <c r="L12" s="129">
        <f>(Q12*60+R12)/86400</f>
        <v>0.0008633101851851853</v>
      </c>
      <c r="M12" s="70">
        <f>ROUNDDOWN(L12*86400/2,3)</f>
        <v>37.295</v>
      </c>
      <c r="N12" s="65">
        <f t="shared" si="0"/>
        <v>2.0800000000000063</v>
      </c>
      <c r="O12" s="162">
        <v>45</v>
      </c>
      <c r="P12" s="12" t="s">
        <v>51</v>
      </c>
      <c r="Q12" s="4">
        <v>1</v>
      </c>
      <c r="R12" s="40">
        <v>14.59</v>
      </c>
      <c r="S12" s="40"/>
      <c r="U12" s="162">
        <v>45</v>
      </c>
      <c r="V12" s="5"/>
      <c r="W12" s="5"/>
      <c r="X12" s="1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5" customHeight="1">
      <c r="A13" s="9">
        <v>7</v>
      </c>
      <c r="B13" s="12">
        <v>118</v>
      </c>
      <c r="C13" s="12" t="s">
        <v>74</v>
      </c>
      <c r="D13" s="35" t="s">
        <v>130</v>
      </c>
      <c r="E13" s="63">
        <v>34681</v>
      </c>
      <c r="F13" s="36" t="s">
        <v>38</v>
      </c>
      <c r="G13" s="36"/>
      <c r="H13" s="23" t="s">
        <v>85</v>
      </c>
      <c r="I13" s="23" t="s">
        <v>163</v>
      </c>
      <c r="J13" s="23" t="s">
        <v>85</v>
      </c>
      <c r="K13" s="13"/>
      <c r="L13" s="129">
        <f>(Q13*60+R13)/86400</f>
        <v>0.0008758101851851852</v>
      </c>
      <c r="M13" s="70">
        <f>ROUNDDOWN(L13*86400/2,3)</f>
        <v>37.835</v>
      </c>
      <c r="N13" s="65">
        <f t="shared" si="0"/>
        <v>3.1599999999999997</v>
      </c>
      <c r="O13" s="162">
        <v>40</v>
      </c>
      <c r="P13" s="12" t="s">
        <v>51</v>
      </c>
      <c r="Q13" s="4">
        <v>1</v>
      </c>
      <c r="R13" s="40">
        <v>15.67</v>
      </c>
      <c r="S13" s="40"/>
      <c r="U13" s="162">
        <v>40</v>
      </c>
      <c r="V13" s="5"/>
      <c r="W13" s="5"/>
      <c r="X13" s="12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" customHeight="1">
      <c r="A14" s="9">
        <v>8</v>
      </c>
      <c r="B14" s="12">
        <v>128</v>
      </c>
      <c r="C14" s="12" t="s">
        <v>71</v>
      </c>
      <c r="D14" s="35" t="s">
        <v>176</v>
      </c>
      <c r="E14" s="63">
        <v>35522</v>
      </c>
      <c r="F14" s="36" t="s">
        <v>51</v>
      </c>
      <c r="G14" s="36"/>
      <c r="H14" s="23" t="s">
        <v>73</v>
      </c>
      <c r="I14" s="23" t="s">
        <v>73</v>
      </c>
      <c r="J14" s="23" t="s">
        <v>73</v>
      </c>
      <c r="K14" s="13"/>
      <c r="L14" s="129">
        <f>(Q14*60+R14)/86400</f>
        <v>0.0008774305555555556</v>
      </c>
      <c r="M14" s="70">
        <f>ROUNDDOWN(L14*86400/2,3)</f>
        <v>37.905</v>
      </c>
      <c r="N14" s="65">
        <f t="shared" si="0"/>
        <v>3.299999999999999</v>
      </c>
      <c r="O14" s="162">
        <v>36</v>
      </c>
      <c r="P14" s="12" t="s">
        <v>51</v>
      </c>
      <c r="Q14" s="4">
        <v>1</v>
      </c>
      <c r="R14" s="40">
        <v>15.81</v>
      </c>
      <c r="S14" s="40"/>
      <c r="U14" s="162">
        <v>36</v>
      </c>
      <c r="V14" s="5"/>
      <c r="W14" s="5"/>
      <c r="X14" s="12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5" customHeight="1">
      <c r="A15" s="9">
        <v>9</v>
      </c>
      <c r="B15" s="12">
        <v>127</v>
      </c>
      <c r="C15" s="12" t="s">
        <v>71</v>
      </c>
      <c r="D15" s="35" t="s">
        <v>129</v>
      </c>
      <c r="E15" s="63">
        <v>35410</v>
      </c>
      <c r="F15" s="36" t="s">
        <v>51</v>
      </c>
      <c r="G15" s="36"/>
      <c r="H15" s="23" t="s">
        <v>73</v>
      </c>
      <c r="I15" s="23" t="s">
        <v>73</v>
      </c>
      <c r="J15" s="23" t="s">
        <v>73</v>
      </c>
      <c r="K15" s="13"/>
      <c r="L15" s="129">
        <f>(Q15*60+R15)/86400</f>
        <v>0.0008811342592592592</v>
      </c>
      <c r="M15" s="70">
        <f>ROUNDDOWN(L15*86400/2,3)</f>
        <v>38.065</v>
      </c>
      <c r="N15" s="65">
        <f t="shared" si="0"/>
        <v>3.619999999999997</v>
      </c>
      <c r="O15" s="162">
        <v>32</v>
      </c>
      <c r="P15" s="12" t="s">
        <v>51</v>
      </c>
      <c r="Q15" s="4">
        <v>1</v>
      </c>
      <c r="R15" s="40">
        <v>16.13</v>
      </c>
      <c r="S15" s="40"/>
      <c r="U15" s="162">
        <v>32</v>
      </c>
      <c r="V15" s="5"/>
      <c r="W15" s="5"/>
      <c r="X15" s="12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5" customHeight="1">
      <c r="A16" s="9">
        <v>10</v>
      </c>
      <c r="B16" s="12">
        <v>101</v>
      </c>
      <c r="C16" s="12" t="s">
        <v>74</v>
      </c>
      <c r="D16" s="35" t="s">
        <v>177</v>
      </c>
      <c r="E16" s="63">
        <v>35418</v>
      </c>
      <c r="F16" s="36" t="s">
        <v>51</v>
      </c>
      <c r="G16" s="36"/>
      <c r="H16" s="23" t="s">
        <v>116</v>
      </c>
      <c r="I16" s="23" t="s">
        <v>116</v>
      </c>
      <c r="J16" s="23" t="s">
        <v>116</v>
      </c>
      <c r="K16" s="13"/>
      <c r="L16" s="129">
        <f>(Q16*60+R16)/86400</f>
        <v>0.0008879629629629629</v>
      </c>
      <c r="M16" s="70">
        <f>ROUNDDOWN(L16*86400/2,3)</f>
        <v>38.36</v>
      </c>
      <c r="N16" s="65">
        <f t="shared" si="0"/>
        <v>4.209999999999993</v>
      </c>
      <c r="O16" s="162">
        <v>28</v>
      </c>
      <c r="P16" s="12" t="s">
        <v>51</v>
      </c>
      <c r="Q16" s="4">
        <v>1</v>
      </c>
      <c r="R16" s="40">
        <v>16.72</v>
      </c>
      <c r="S16" s="40"/>
      <c r="U16" s="162">
        <v>28</v>
      </c>
      <c r="V16" s="5"/>
      <c r="W16" s="5"/>
      <c r="X16" s="12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" customHeight="1">
      <c r="A17" s="9">
        <v>11</v>
      </c>
      <c r="B17" s="12">
        <v>134</v>
      </c>
      <c r="C17" s="12" t="s">
        <v>71</v>
      </c>
      <c r="D17" s="35" t="s">
        <v>134</v>
      </c>
      <c r="E17" s="63">
        <v>35040</v>
      </c>
      <c r="F17" s="36"/>
      <c r="G17" s="36"/>
      <c r="H17" s="23" t="s">
        <v>73</v>
      </c>
      <c r="I17" s="23" t="s">
        <v>73</v>
      </c>
      <c r="J17" s="23" t="s">
        <v>73</v>
      </c>
      <c r="K17" s="13"/>
      <c r="L17" s="129">
        <f>(Q17*60+R17)/86400</f>
        <v>0.0008896990740740741</v>
      </c>
      <c r="M17" s="70">
        <f>ROUNDDOWN(L17*86400/2,3)</f>
        <v>38.435</v>
      </c>
      <c r="N17" s="65">
        <f t="shared" si="0"/>
        <v>4.360000000000002</v>
      </c>
      <c r="O17" s="162">
        <v>24</v>
      </c>
      <c r="P17" s="12" t="s">
        <v>51</v>
      </c>
      <c r="Q17" s="4">
        <v>1</v>
      </c>
      <c r="R17" s="40">
        <v>16.87</v>
      </c>
      <c r="S17" s="40"/>
      <c r="U17" s="162">
        <v>24</v>
      </c>
      <c r="V17" s="5"/>
      <c r="W17" s="5"/>
      <c r="X17" s="12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" customHeight="1">
      <c r="A18" s="9">
        <v>12</v>
      </c>
      <c r="B18" s="12">
        <v>111</v>
      </c>
      <c r="C18" s="12" t="s">
        <v>71</v>
      </c>
      <c r="D18" s="35" t="s">
        <v>132</v>
      </c>
      <c r="E18" s="63">
        <v>35628</v>
      </c>
      <c r="F18" s="36" t="s">
        <v>38</v>
      </c>
      <c r="G18" s="36"/>
      <c r="H18" s="23" t="s">
        <v>82</v>
      </c>
      <c r="I18" s="23" t="s">
        <v>82</v>
      </c>
      <c r="J18" s="23" t="s">
        <v>82</v>
      </c>
      <c r="K18" s="13"/>
      <c r="L18" s="129">
        <f>(Q18*60+R18)/86400</f>
        <v>0.000890162037037037</v>
      </c>
      <c r="M18" s="70">
        <f>ROUNDDOWN(L18*86400/2,3)</f>
        <v>38.455</v>
      </c>
      <c r="N18" s="65">
        <f t="shared" si="0"/>
        <v>4.399999999999992</v>
      </c>
      <c r="O18" s="162">
        <v>21</v>
      </c>
      <c r="P18" s="12" t="s">
        <v>38</v>
      </c>
      <c r="Q18" s="4">
        <v>1</v>
      </c>
      <c r="R18" s="40">
        <v>16.91</v>
      </c>
      <c r="S18" s="40"/>
      <c r="U18" s="162">
        <v>21</v>
      </c>
      <c r="V18" s="5"/>
      <c r="W18" s="5"/>
      <c r="X18" s="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" customHeight="1">
      <c r="A19" s="9">
        <v>13</v>
      </c>
      <c r="B19" s="12">
        <v>108</v>
      </c>
      <c r="C19" s="12" t="s">
        <v>71</v>
      </c>
      <c r="D19" s="35" t="s">
        <v>139</v>
      </c>
      <c r="E19" s="63">
        <v>34566</v>
      </c>
      <c r="F19" s="36" t="s">
        <v>38</v>
      </c>
      <c r="G19" s="36"/>
      <c r="H19" s="23" t="s">
        <v>82</v>
      </c>
      <c r="I19" s="23" t="s">
        <v>82</v>
      </c>
      <c r="J19" s="23" t="s">
        <v>82</v>
      </c>
      <c r="K19" s="13"/>
      <c r="L19" s="129">
        <f>(Q19*60+R19)/86400</f>
        <v>0.0008924768518518519</v>
      </c>
      <c r="M19" s="70">
        <f>ROUNDDOWN(L19*86400/2,3)</f>
        <v>38.555</v>
      </c>
      <c r="N19" s="65">
        <f t="shared" si="0"/>
        <v>4.6000000000000005</v>
      </c>
      <c r="O19" s="162">
        <v>18</v>
      </c>
      <c r="P19" s="12" t="s">
        <v>38</v>
      </c>
      <c r="Q19" s="4">
        <v>1</v>
      </c>
      <c r="R19" s="40">
        <v>17.11</v>
      </c>
      <c r="S19" s="40"/>
      <c r="U19" s="162">
        <v>18</v>
      </c>
      <c r="V19" s="5"/>
      <c r="W19" s="5"/>
      <c r="X19" s="1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>
      <c r="A20" s="9">
        <v>14</v>
      </c>
      <c r="B20" s="12">
        <v>113</v>
      </c>
      <c r="C20" s="12" t="s">
        <v>71</v>
      </c>
      <c r="D20" s="35" t="s">
        <v>175</v>
      </c>
      <c r="E20" s="63">
        <v>35004</v>
      </c>
      <c r="F20" s="36" t="s">
        <v>38</v>
      </c>
      <c r="G20" s="36" t="s">
        <v>85</v>
      </c>
      <c r="H20" s="23" t="s">
        <v>85</v>
      </c>
      <c r="I20" s="23" t="s">
        <v>85</v>
      </c>
      <c r="J20" s="23" t="s">
        <v>85</v>
      </c>
      <c r="K20" s="13"/>
      <c r="L20" s="129">
        <f>(Q20*60+R20)/86400</f>
        <v>0.0008957175925925926</v>
      </c>
      <c r="M20" s="70">
        <f>ROUNDDOWN(L20*86400/2,3)</f>
        <v>38.695</v>
      </c>
      <c r="N20" s="65">
        <f t="shared" si="0"/>
        <v>4.879999999999999</v>
      </c>
      <c r="O20" s="162">
        <v>16</v>
      </c>
      <c r="P20" s="12" t="s">
        <v>38</v>
      </c>
      <c r="Q20" s="4">
        <v>1</v>
      </c>
      <c r="R20" s="40">
        <v>17.39</v>
      </c>
      <c r="S20" s="40"/>
      <c r="U20" s="162">
        <v>16</v>
      </c>
      <c r="V20" s="5"/>
      <c r="W20" s="5"/>
      <c r="X20" s="1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" customHeight="1">
      <c r="A21" s="9">
        <v>15</v>
      </c>
      <c r="B21" s="12">
        <v>105</v>
      </c>
      <c r="C21" s="12" t="s">
        <v>74</v>
      </c>
      <c r="D21" s="35" t="s">
        <v>121</v>
      </c>
      <c r="E21" s="63">
        <v>34661</v>
      </c>
      <c r="F21" s="36" t="s">
        <v>51</v>
      </c>
      <c r="G21" s="36"/>
      <c r="H21" s="23" t="s">
        <v>80</v>
      </c>
      <c r="I21" s="23" t="s">
        <v>80</v>
      </c>
      <c r="J21" s="23" t="s">
        <v>80</v>
      </c>
      <c r="K21" s="13"/>
      <c r="L21" s="129">
        <f>(Q21*60+R21)/86400</f>
        <v>0.0008971064814814816</v>
      </c>
      <c r="M21" s="70">
        <f>ROUNDDOWN(L21*86400/2,3)</f>
        <v>38.755</v>
      </c>
      <c r="N21" s="65">
        <f t="shared" si="0"/>
        <v>5.000000000000007</v>
      </c>
      <c r="O21" s="162">
        <v>14</v>
      </c>
      <c r="P21" s="12" t="s">
        <v>38</v>
      </c>
      <c r="Q21" s="4">
        <v>1</v>
      </c>
      <c r="R21" s="40">
        <v>17.51</v>
      </c>
      <c r="S21" s="40"/>
      <c r="U21" s="162">
        <v>14</v>
      </c>
      <c r="V21" s="5"/>
      <c r="W21" s="5"/>
      <c r="X21" s="12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" customHeight="1">
      <c r="A22" s="9">
        <v>16</v>
      </c>
      <c r="B22" s="12">
        <v>109</v>
      </c>
      <c r="C22" s="12" t="s">
        <v>71</v>
      </c>
      <c r="D22" s="35" t="s">
        <v>152</v>
      </c>
      <c r="E22" s="63">
        <v>35096</v>
      </c>
      <c r="F22" s="36" t="s">
        <v>38</v>
      </c>
      <c r="G22" s="36"/>
      <c r="H22" s="23" t="s">
        <v>82</v>
      </c>
      <c r="I22" s="23" t="s">
        <v>82</v>
      </c>
      <c r="J22" s="23" t="s">
        <v>82</v>
      </c>
      <c r="K22" s="13"/>
      <c r="L22" s="129">
        <f>(Q22*60+R22)/86400</f>
        <v>0.0009025462962962964</v>
      </c>
      <c r="M22" s="70">
        <f>ROUNDDOWN(L22*86400/2,3)</f>
        <v>38.99</v>
      </c>
      <c r="N22" s="65">
        <f t="shared" si="0"/>
        <v>5.470000000000004</v>
      </c>
      <c r="O22" s="162">
        <v>12</v>
      </c>
      <c r="P22" s="12" t="s">
        <v>38</v>
      </c>
      <c r="Q22" s="4">
        <v>1</v>
      </c>
      <c r="R22" s="40">
        <v>17.98</v>
      </c>
      <c r="S22" s="40"/>
      <c r="U22" s="162">
        <v>12</v>
      </c>
      <c r="V22" s="5"/>
      <c r="W22" s="5"/>
      <c r="X22" s="1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" customHeight="1">
      <c r="A23" s="9">
        <v>17</v>
      </c>
      <c r="B23" s="12">
        <v>121</v>
      </c>
      <c r="C23" s="12" t="s">
        <v>74</v>
      </c>
      <c r="D23" s="35" t="s">
        <v>173</v>
      </c>
      <c r="E23" s="63">
        <v>34998</v>
      </c>
      <c r="F23" s="36" t="s">
        <v>38</v>
      </c>
      <c r="G23" s="36"/>
      <c r="H23" s="23" t="s">
        <v>78</v>
      </c>
      <c r="I23" s="23" t="s">
        <v>78</v>
      </c>
      <c r="J23" s="23" t="s">
        <v>78</v>
      </c>
      <c r="K23" s="13"/>
      <c r="L23" s="129">
        <f>(Q23*60+R23)/86400</f>
        <v>0.000905324074074074</v>
      </c>
      <c r="M23" s="70">
        <f>ROUNDDOWN(L23*86400/2,3)</f>
        <v>39.11</v>
      </c>
      <c r="N23" s="65">
        <f t="shared" si="0"/>
        <v>5.709999999999994</v>
      </c>
      <c r="O23" s="162">
        <v>10</v>
      </c>
      <c r="P23" s="12" t="s">
        <v>38</v>
      </c>
      <c r="Q23" s="4">
        <v>1</v>
      </c>
      <c r="R23" s="40">
        <v>18.22</v>
      </c>
      <c r="S23" s="40"/>
      <c r="U23" s="162">
        <v>10</v>
      </c>
      <c r="V23" s="5"/>
      <c r="W23" s="5"/>
      <c r="X23" s="1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 customHeight="1">
      <c r="A24" s="9">
        <v>18</v>
      </c>
      <c r="B24" s="12">
        <v>104</v>
      </c>
      <c r="C24" s="12" t="s">
        <v>71</v>
      </c>
      <c r="D24" s="35" t="s">
        <v>146</v>
      </c>
      <c r="E24" s="63">
        <v>34810</v>
      </c>
      <c r="F24" s="36" t="s">
        <v>38</v>
      </c>
      <c r="G24" s="36"/>
      <c r="H24" s="23" t="s">
        <v>96</v>
      </c>
      <c r="I24" s="23" t="s">
        <v>96</v>
      </c>
      <c r="J24" s="23" t="s">
        <v>96</v>
      </c>
      <c r="K24" s="13"/>
      <c r="L24" s="129">
        <f>(Q24*60+R24)/86400</f>
        <v>0.0009118055555555556</v>
      </c>
      <c r="M24" s="70">
        <f>ROUNDDOWN(L24*86400/2,3)</f>
        <v>39.39</v>
      </c>
      <c r="N24" s="65">
        <f t="shared" si="0"/>
        <v>6.27</v>
      </c>
      <c r="O24" s="162">
        <v>8</v>
      </c>
      <c r="P24" s="12" t="s">
        <v>38</v>
      </c>
      <c r="Q24" s="4">
        <v>1</v>
      </c>
      <c r="R24" s="40">
        <v>18.78</v>
      </c>
      <c r="S24" s="40"/>
      <c r="U24" s="162">
        <v>8</v>
      </c>
      <c r="V24" s="5"/>
      <c r="W24" s="5"/>
      <c r="X24" s="1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 customHeight="1">
      <c r="A25" s="9">
        <v>19</v>
      </c>
      <c r="B25" s="12">
        <v>115</v>
      </c>
      <c r="C25" s="12" t="s">
        <v>74</v>
      </c>
      <c r="D25" s="35" t="s">
        <v>183</v>
      </c>
      <c r="E25" s="63">
        <v>35175</v>
      </c>
      <c r="F25" s="36" t="s">
        <v>38</v>
      </c>
      <c r="G25" s="36"/>
      <c r="H25" s="23" t="s">
        <v>85</v>
      </c>
      <c r="I25" s="23" t="s">
        <v>85</v>
      </c>
      <c r="J25" s="23" t="s">
        <v>85</v>
      </c>
      <c r="K25" s="13"/>
      <c r="L25" s="129">
        <f>(Q25*60+R25)/86400</f>
        <v>0.0009127314814814815</v>
      </c>
      <c r="M25" s="70">
        <f>ROUNDDOWN(L25*86400/2,3)</f>
        <v>39.43</v>
      </c>
      <c r="N25" s="65">
        <f t="shared" si="0"/>
        <v>6.349999999999999</v>
      </c>
      <c r="O25" s="162">
        <v>6</v>
      </c>
      <c r="P25" s="12" t="s">
        <v>38</v>
      </c>
      <c r="Q25" s="4">
        <v>1</v>
      </c>
      <c r="R25" s="40">
        <v>18.86</v>
      </c>
      <c r="S25" s="40"/>
      <c r="U25" s="162">
        <v>6</v>
      </c>
      <c r="V25" s="5"/>
      <c r="W25" s="5"/>
      <c r="X25" s="12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 customHeight="1">
      <c r="A26" s="9">
        <v>20</v>
      </c>
      <c r="B26" s="12">
        <v>138</v>
      </c>
      <c r="C26" s="12" t="s">
        <v>74</v>
      </c>
      <c r="D26" s="35" t="s">
        <v>141</v>
      </c>
      <c r="E26" s="63"/>
      <c r="F26" s="36" t="s">
        <v>38</v>
      </c>
      <c r="G26" s="36"/>
      <c r="H26" s="23" t="s">
        <v>100</v>
      </c>
      <c r="I26" s="23"/>
      <c r="J26" s="23" t="s">
        <v>100</v>
      </c>
      <c r="K26" s="13"/>
      <c r="L26" s="129">
        <f>(Q26*60+R26)/86400</f>
        <v>0.0009203703703703703</v>
      </c>
      <c r="M26" s="70">
        <f>ROUNDDOWN(L26*86400/2,3)</f>
        <v>39.76</v>
      </c>
      <c r="N26" s="65">
        <f t="shared" si="0"/>
        <v>7.009999999999995</v>
      </c>
      <c r="O26" s="162">
        <v>5</v>
      </c>
      <c r="P26" s="12" t="s">
        <v>38</v>
      </c>
      <c r="Q26" s="4">
        <v>1</v>
      </c>
      <c r="R26" s="40">
        <v>19.52</v>
      </c>
      <c r="S26" s="40"/>
      <c r="U26" s="162">
        <v>5</v>
      </c>
      <c r="V26" s="5"/>
      <c r="W26" s="5"/>
      <c r="X26" s="1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" customHeight="1">
      <c r="A27" s="9">
        <v>21</v>
      </c>
      <c r="B27" s="12">
        <v>131</v>
      </c>
      <c r="C27" s="12" t="s">
        <v>74</v>
      </c>
      <c r="D27" s="35" t="s">
        <v>142</v>
      </c>
      <c r="E27" s="63">
        <v>35116</v>
      </c>
      <c r="F27" s="36" t="s">
        <v>38</v>
      </c>
      <c r="G27" s="36"/>
      <c r="H27" s="23" t="s">
        <v>73</v>
      </c>
      <c r="I27" s="23" t="s">
        <v>73</v>
      </c>
      <c r="J27" s="23" t="s">
        <v>73</v>
      </c>
      <c r="K27" s="13"/>
      <c r="L27" s="129">
        <f>(Q27*60+R27)/86400</f>
        <v>0.0009216435185185185</v>
      </c>
      <c r="M27" s="70">
        <f>ROUNDDOWN(L27*86400/2,3)</f>
        <v>39.815</v>
      </c>
      <c r="N27" s="65">
        <f t="shared" si="0"/>
        <v>7.119999999999995</v>
      </c>
      <c r="O27" s="162">
        <v>4</v>
      </c>
      <c r="P27" s="12" t="s">
        <v>38</v>
      </c>
      <c r="Q27" s="4">
        <v>1</v>
      </c>
      <c r="R27" s="40">
        <v>19.63</v>
      </c>
      <c r="S27" s="40"/>
      <c r="U27" s="162">
        <v>4</v>
      </c>
      <c r="V27" s="5"/>
      <c r="W27" s="5"/>
      <c r="X27" s="12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 customHeight="1">
      <c r="A28" s="9">
        <v>22</v>
      </c>
      <c r="B28" s="12">
        <v>103</v>
      </c>
      <c r="C28" s="12" t="s">
        <v>71</v>
      </c>
      <c r="D28" s="35" t="s">
        <v>135</v>
      </c>
      <c r="E28" s="63">
        <v>34677</v>
      </c>
      <c r="F28" s="36" t="s">
        <v>51</v>
      </c>
      <c r="G28" s="36"/>
      <c r="H28" s="23" t="s">
        <v>96</v>
      </c>
      <c r="I28" s="23" t="s">
        <v>96</v>
      </c>
      <c r="J28" s="23" t="s">
        <v>96</v>
      </c>
      <c r="K28" s="13"/>
      <c r="L28" s="129">
        <f>(Q28*60+R28)/86400</f>
        <v>0.000923611111111111</v>
      </c>
      <c r="M28" s="70">
        <f>ROUNDDOWN(L28*86400/2,3)</f>
        <v>39.9</v>
      </c>
      <c r="N28" s="65">
        <f t="shared" si="0"/>
        <v>7.289999999999993</v>
      </c>
      <c r="O28" s="162">
        <v>3</v>
      </c>
      <c r="P28" s="12" t="s">
        <v>38</v>
      </c>
      <c r="Q28" s="4">
        <v>1</v>
      </c>
      <c r="R28" s="40">
        <v>19.8</v>
      </c>
      <c r="S28" s="40"/>
      <c r="U28" s="162">
        <v>3</v>
      </c>
      <c r="V28" s="5"/>
      <c r="W28" s="5"/>
      <c r="X28" s="12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" customHeight="1">
      <c r="A29" s="9">
        <v>23</v>
      </c>
      <c r="B29" s="12">
        <v>133</v>
      </c>
      <c r="C29" s="12" t="s">
        <v>74</v>
      </c>
      <c r="D29" s="35" t="s">
        <v>122</v>
      </c>
      <c r="E29" s="63">
        <v>34909</v>
      </c>
      <c r="F29" s="36"/>
      <c r="G29" s="36"/>
      <c r="H29" s="23" t="s">
        <v>73</v>
      </c>
      <c r="I29" s="23" t="s">
        <v>73</v>
      </c>
      <c r="J29" s="23" t="s">
        <v>73</v>
      </c>
      <c r="K29" s="13"/>
      <c r="L29" s="129">
        <f>(Q29*60+R29)/86400</f>
        <v>0.0009385416666666667</v>
      </c>
      <c r="M29" s="70">
        <f>ROUNDDOWN(L29*86400/2,3)</f>
        <v>40.545</v>
      </c>
      <c r="N29" s="65">
        <f t="shared" si="0"/>
        <v>8.580000000000004</v>
      </c>
      <c r="O29" s="162">
        <v>2</v>
      </c>
      <c r="P29" s="12" t="s">
        <v>38</v>
      </c>
      <c r="Q29" s="4">
        <v>1</v>
      </c>
      <c r="R29" s="40">
        <v>21.09</v>
      </c>
      <c r="S29" s="40"/>
      <c r="U29" s="162">
        <v>2</v>
      </c>
      <c r="V29" s="5"/>
      <c r="W29" s="5"/>
      <c r="X29" s="12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" customHeight="1">
      <c r="A30" s="9">
        <v>24</v>
      </c>
      <c r="B30" s="12">
        <v>107</v>
      </c>
      <c r="C30" s="12" t="s">
        <v>74</v>
      </c>
      <c r="D30" s="35" t="s">
        <v>133</v>
      </c>
      <c r="E30" s="63">
        <v>35138</v>
      </c>
      <c r="F30" s="36" t="s">
        <v>38</v>
      </c>
      <c r="G30" s="36"/>
      <c r="H30" s="23" t="s">
        <v>80</v>
      </c>
      <c r="I30" s="23" t="s">
        <v>80</v>
      </c>
      <c r="J30" s="23" t="s">
        <v>80</v>
      </c>
      <c r="K30" s="13"/>
      <c r="L30" s="129">
        <f>(Q30*60+R30)/86400</f>
        <v>0.0009401620370370371</v>
      </c>
      <c r="M30" s="70">
        <f>ROUNDDOWN(L30*86400/2,3)</f>
        <v>40.615</v>
      </c>
      <c r="N30" s="65">
        <f t="shared" si="0"/>
        <v>8.720000000000004</v>
      </c>
      <c r="O30" s="162">
        <v>1</v>
      </c>
      <c r="P30" s="12" t="s">
        <v>38</v>
      </c>
      <c r="Q30" s="4">
        <v>1</v>
      </c>
      <c r="R30" s="40">
        <v>21.23</v>
      </c>
      <c r="S30" s="40"/>
      <c r="U30" s="162">
        <v>1</v>
      </c>
      <c r="V30" s="5"/>
      <c r="W30" s="5"/>
      <c r="X30" s="12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 customHeight="1">
      <c r="A31" s="9">
        <v>25</v>
      </c>
      <c r="B31" s="12">
        <v>139</v>
      </c>
      <c r="C31" s="12" t="s">
        <v>71</v>
      </c>
      <c r="D31" s="35" t="s">
        <v>145</v>
      </c>
      <c r="E31" s="63"/>
      <c r="F31" s="36" t="s">
        <v>50</v>
      </c>
      <c r="G31" s="36"/>
      <c r="H31" s="23" t="s">
        <v>100</v>
      </c>
      <c r="I31" s="23"/>
      <c r="J31" s="23" t="s">
        <v>100</v>
      </c>
      <c r="K31" s="13"/>
      <c r="L31" s="129">
        <f>(Q31*60+R31)/86400</f>
        <v>0.0009756944444444444</v>
      </c>
      <c r="M31" s="70">
        <f>ROUNDDOWN(L31*86400/2,3)</f>
        <v>42.15</v>
      </c>
      <c r="N31" s="65">
        <f t="shared" si="0"/>
        <v>11.789999999999994</v>
      </c>
      <c r="O31" s="162"/>
      <c r="P31" s="12" t="s">
        <v>50</v>
      </c>
      <c r="Q31" s="4">
        <v>1</v>
      </c>
      <c r="R31" s="40">
        <v>24.3</v>
      </c>
      <c r="S31" s="40"/>
      <c r="V31" s="5"/>
      <c r="W31" s="5"/>
      <c r="X31" s="12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" customHeight="1">
      <c r="A32" s="9">
        <v>26</v>
      </c>
      <c r="B32" s="12">
        <v>140</v>
      </c>
      <c r="C32" s="12" t="s">
        <v>71</v>
      </c>
      <c r="D32" s="35" t="s">
        <v>127</v>
      </c>
      <c r="E32" s="63"/>
      <c r="F32" s="36" t="s">
        <v>50</v>
      </c>
      <c r="G32" s="36"/>
      <c r="H32" s="23" t="s">
        <v>128</v>
      </c>
      <c r="I32" s="23"/>
      <c r="J32" s="23" t="s">
        <v>128</v>
      </c>
      <c r="K32" s="13"/>
      <c r="L32" s="129">
        <f>(Q32*60+R32)/86400</f>
        <v>0.0009929398148148148</v>
      </c>
      <c r="M32" s="70">
        <f>ROUNDDOWN(L32*86400/2,3)</f>
        <v>42.895</v>
      </c>
      <c r="N32" s="65">
        <f t="shared" si="0"/>
        <v>13.279999999999994</v>
      </c>
      <c r="O32" s="162"/>
      <c r="P32" s="12" t="s">
        <v>50</v>
      </c>
      <c r="Q32" s="4">
        <v>1</v>
      </c>
      <c r="R32" s="40">
        <v>25.79</v>
      </c>
      <c r="S32" s="40"/>
      <c r="V32" s="5"/>
      <c r="W32" s="5"/>
      <c r="X32" s="1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5" customHeight="1">
      <c r="A33" s="9">
        <v>27</v>
      </c>
      <c r="B33" s="12">
        <v>122</v>
      </c>
      <c r="C33" s="12" t="s">
        <v>71</v>
      </c>
      <c r="D33" s="35" t="s">
        <v>137</v>
      </c>
      <c r="E33" s="63">
        <v>35222</v>
      </c>
      <c r="F33" s="36" t="s">
        <v>50</v>
      </c>
      <c r="G33" s="36"/>
      <c r="H33" s="23" t="s">
        <v>78</v>
      </c>
      <c r="I33" s="23" t="s">
        <v>78</v>
      </c>
      <c r="J33" s="23" t="s">
        <v>78</v>
      </c>
      <c r="K33" s="13"/>
      <c r="L33" s="129">
        <f>(Q33*60+R33)/86400</f>
        <v>0.0010136574074074073</v>
      </c>
      <c r="M33" s="70">
        <f>ROUNDDOWN(L33*86400/2,3)</f>
        <v>43.79</v>
      </c>
      <c r="N33" s="65">
        <f t="shared" si="0"/>
        <v>15.069999999999993</v>
      </c>
      <c r="O33" s="162"/>
      <c r="P33" s="12" t="s">
        <v>50</v>
      </c>
      <c r="Q33" s="4">
        <v>1</v>
      </c>
      <c r="R33" s="40">
        <v>27.58</v>
      </c>
      <c r="S33" s="40"/>
      <c r="V33" s="5"/>
      <c r="W33" s="5"/>
      <c r="X33" s="1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" customHeight="1">
      <c r="A34" s="9"/>
      <c r="B34" s="12">
        <v>106</v>
      </c>
      <c r="C34" s="12" t="s">
        <v>74</v>
      </c>
      <c r="D34" s="35" t="s">
        <v>123</v>
      </c>
      <c r="E34" s="63">
        <v>34994</v>
      </c>
      <c r="F34" s="36" t="s">
        <v>38</v>
      </c>
      <c r="G34" s="36"/>
      <c r="H34" s="23" t="s">
        <v>80</v>
      </c>
      <c r="I34" s="23" t="s">
        <v>80</v>
      </c>
      <c r="J34" s="23" t="s">
        <v>80</v>
      </c>
      <c r="K34" s="13"/>
      <c r="L34" s="129" t="s">
        <v>62</v>
      </c>
      <c r="M34" s="70" t="e">
        <f>ROUNDDOWN(L34*86400/2,3)</f>
        <v>#VALUE!</v>
      </c>
      <c r="N34" s="65"/>
      <c r="O34" s="162"/>
      <c r="P34" s="12"/>
      <c r="Q34" s="4"/>
      <c r="R34" s="40"/>
      <c r="S34" s="40"/>
      <c r="V34" s="5"/>
      <c r="W34" s="5"/>
      <c r="X34" s="12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5" customHeight="1">
      <c r="A35" s="9"/>
      <c r="B35" s="12">
        <v>112</v>
      </c>
      <c r="C35" s="12" t="s">
        <v>74</v>
      </c>
      <c r="D35" s="35" t="s">
        <v>126</v>
      </c>
      <c r="E35" s="63">
        <v>35619</v>
      </c>
      <c r="F35" s="36" t="s">
        <v>51</v>
      </c>
      <c r="G35" s="36"/>
      <c r="H35" s="23" t="s">
        <v>82</v>
      </c>
      <c r="I35" s="23" t="s">
        <v>82</v>
      </c>
      <c r="J35" s="23" t="s">
        <v>82</v>
      </c>
      <c r="K35" s="13"/>
      <c r="L35" s="129" t="s">
        <v>216</v>
      </c>
      <c r="M35" s="70" t="e">
        <f>ROUNDDOWN(L35*86400/2,3)</f>
        <v>#VALUE!</v>
      </c>
      <c r="N35" s="65"/>
      <c r="O35" s="162"/>
      <c r="P35" s="12"/>
      <c r="Q35" s="4"/>
      <c r="R35" s="40"/>
      <c r="S35" s="40"/>
      <c r="V35" s="5"/>
      <c r="W35" s="5"/>
      <c r="X35" s="1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7.5" customHeight="1" thickBot="1">
      <c r="A36" s="71"/>
      <c r="B36" s="72"/>
      <c r="C36" s="72"/>
      <c r="D36" s="73"/>
      <c r="E36" s="74"/>
      <c r="F36" s="75"/>
      <c r="G36" s="75"/>
      <c r="H36" s="76"/>
      <c r="I36" s="76"/>
      <c r="J36" s="76"/>
      <c r="K36" s="144"/>
      <c r="L36" s="139"/>
      <c r="M36" s="140"/>
      <c r="N36" s="133"/>
      <c r="O36" s="158"/>
      <c r="P36" s="72"/>
      <c r="Q36" s="4"/>
      <c r="R36" s="40"/>
      <c r="S36" s="40"/>
      <c r="V36" s="5"/>
      <c r="W36" s="5"/>
      <c r="X36" s="12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ht="13.5" thickTop="1"/>
    <row r="39" spans="2:12" ht="15" customHeight="1">
      <c r="B39" s="154" t="s">
        <v>214</v>
      </c>
      <c r="D39" s="149"/>
      <c r="E39" s="149"/>
      <c r="F39" s="149"/>
      <c r="G39" s="153" t="s">
        <v>46</v>
      </c>
      <c r="H39" s="153"/>
      <c r="L39" s="153" t="s">
        <v>212</v>
      </c>
    </row>
    <row r="40" spans="2:12" ht="15" customHeight="1">
      <c r="B40" s="154" t="s">
        <v>215</v>
      </c>
      <c r="D40" s="150"/>
      <c r="E40" s="151"/>
      <c r="F40" s="152"/>
      <c r="G40" s="153" t="s">
        <v>47</v>
      </c>
      <c r="H40" s="153"/>
      <c r="I40" s="146" t="s">
        <v>37</v>
      </c>
      <c r="L40" s="153" t="s">
        <v>56</v>
      </c>
    </row>
    <row r="41" spans="7:12" ht="15" customHeight="1">
      <c r="G41" s="153" t="s">
        <v>48</v>
      </c>
      <c r="H41" s="153"/>
      <c r="L41" s="153" t="s">
        <v>213</v>
      </c>
    </row>
    <row r="45" spans="1:16" ht="12.75">
      <c r="A45" s="203" t="s">
        <v>53</v>
      </c>
      <c r="B45" s="203"/>
      <c r="C45" s="203"/>
      <c r="D45" s="203"/>
      <c r="K45" s="210" t="s">
        <v>161</v>
      </c>
      <c r="L45" s="210"/>
      <c r="M45" s="210"/>
      <c r="N45" s="210"/>
      <c r="O45" s="210"/>
      <c r="P45" s="210"/>
    </row>
  </sheetData>
  <sheetProtection/>
  <mergeCells count="8">
    <mergeCell ref="A45:D45"/>
    <mergeCell ref="C5:J5"/>
    <mergeCell ref="A2:P2"/>
    <mergeCell ref="A3:P3"/>
    <mergeCell ref="A4:D4"/>
    <mergeCell ref="K45:P45"/>
    <mergeCell ref="L5:O5"/>
    <mergeCell ref="L4:P4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2013-10-13T11:13:01Z</cp:lastPrinted>
  <dcterms:created xsi:type="dcterms:W3CDTF">1996-10-08T23:32:33Z</dcterms:created>
  <dcterms:modified xsi:type="dcterms:W3CDTF">2013-10-13T11:15:05Z</dcterms:modified>
  <cp:category/>
  <cp:version/>
  <cp:contentType/>
  <cp:contentStatus/>
</cp:coreProperties>
</file>